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560133\Documents\Private\Katja\Fotboll\Kiosken\"/>
    </mc:Choice>
  </mc:AlternateContent>
  <bookViews>
    <workbookView xWindow="0" yWindow="0" windowWidth="25200" windowHeight="11250"/>
  </bookViews>
  <sheets>
    <sheet name="Schema per vecka" sheetId="2" r:id="rId1"/>
    <sheet name="Schema per familj+kontaktuppg." sheetId="3" r:id="rId2"/>
  </sheets>
  <definedNames>
    <definedName name="_xlnm._FilterDatabase" localSheetId="1" hidden="1">'Schema per familj+kontaktuppg.'!$B$1:$F$35</definedName>
  </definedNames>
  <calcPr calcId="162913"/>
</workbook>
</file>

<file path=xl/calcChain.xml><?xml version="1.0" encoding="utf-8"?>
<calcChain xmlns="http://schemas.openxmlformats.org/spreadsheetml/2006/main">
  <c r="S17" i="3" l="1"/>
  <c r="V19" i="3"/>
  <c r="B88" i="2" s="1"/>
  <c r="U17" i="3" l="1"/>
  <c r="S18" i="3"/>
  <c r="R14" i="3"/>
  <c r="T15" i="3" l="1"/>
  <c r="T17" i="3" l="1"/>
  <c r="U20" i="3"/>
  <c r="R20" i="3" l="1"/>
  <c r="B28" i="2" l="1"/>
  <c r="S6" i="3"/>
  <c r="R8" i="3"/>
  <c r="U12" i="3" l="1"/>
  <c r="T18" i="3"/>
  <c r="S11" i="3" l="1"/>
  <c r="S10" i="3"/>
  <c r="R4" i="3" l="1"/>
  <c r="S2" i="3" l="1"/>
  <c r="T20" i="3" l="1"/>
  <c r="B42" i="2"/>
  <c r="B5" i="2" l="1"/>
  <c r="U4" i="3"/>
  <c r="B18" i="2" s="1"/>
  <c r="U3" i="3"/>
  <c r="B13" i="2" s="1"/>
  <c r="U2" i="3"/>
  <c r="B8" i="2" s="1"/>
  <c r="S15" i="3" l="1"/>
  <c r="T11" i="3"/>
  <c r="U8" i="3"/>
  <c r="R9" i="3"/>
  <c r="T9" i="3" l="1"/>
  <c r="U6" i="3"/>
  <c r="B27" i="2" s="1"/>
  <c r="R15" i="3" l="1"/>
  <c r="U11" i="3"/>
  <c r="B46" i="2" s="1"/>
  <c r="S14" i="3"/>
  <c r="B49" i="2"/>
  <c r="S5" i="3"/>
  <c r="S19" i="3" l="1"/>
  <c r="R12" i="3"/>
  <c r="B51" i="2" s="1"/>
  <c r="U9" i="3"/>
  <c r="B40" i="2"/>
  <c r="S9" i="3"/>
  <c r="T6" i="3"/>
  <c r="B26" i="2" s="1"/>
  <c r="R6" i="3"/>
  <c r="B25" i="2" s="1"/>
  <c r="U5" i="3" l="1"/>
  <c r="B23" i="2" s="1"/>
  <c r="B86" i="2"/>
  <c r="B62" i="2"/>
  <c r="B59" i="2"/>
  <c r="B58" i="2"/>
  <c r="B48" i="2"/>
  <c r="B39" i="2"/>
  <c r="B37" i="2"/>
  <c r="B20" i="2"/>
  <c r="B15" i="2"/>
  <c r="B10" i="2"/>
  <c r="B92" i="2"/>
  <c r="B91" i="2"/>
  <c r="S20" i="3"/>
  <c r="B89" i="2" s="1"/>
  <c r="B90" i="2"/>
  <c r="U19" i="3"/>
  <c r="B84" i="2" s="1"/>
  <c r="T19" i="3"/>
  <c r="B87" i="2" s="1"/>
  <c r="R19" i="3"/>
  <c r="B85" i="2" s="1"/>
  <c r="U18" i="3"/>
  <c r="B79" i="2" s="1"/>
  <c r="B81" i="2"/>
  <c r="B82" i="2"/>
  <c r="R18" i="3"/>
  <c r="B80" i="2" s="1"/>
  <c r="W17" i="3"/>
  <c r="B73" i="2" s="1"/>
  <c r="V17" i="3"/>
  <c r="B77" i="2" s="1"/>
  <c r="B76" i="2"/>
  <c r="B75" i="2"/>
  <c r="B74" i="2"/>
  <c r="R17" i="3"/>
  <c r="U16" i="3"/>
  <c r="B71" i="2" s="1"/>
  <c r="T16" i="3"/>
  <c r="B70" i="2" s="1"/>
  <c r="S16" i="3"/>
  <c r="B69" i="2" s="1"/>
  <c r="R16" i="3"/>
  <c r="B68" i="2" s="1"/>
  <c r="U15" i="3"/>
  <c r="B65" i="2" s="1"/>
  <c r="B64" i="2"/>
  <c r="B63" i="2"/>
  <c r="U14" i="3"/>
  <c r="B56" i="2" s="1"/>
  <c r="T14" i="3"/>
  <c r="B60" i="2" s="1"/>
  <c r="B54" i="2"/>
  <c r="T12" i="3"/>
  <c r="B52" i="2" s="1"/>
  <c r="S12" i="3"/>
  <c r="B53" i="2" s="1"/>
  <c r="R11" i="3"/>
  <c r="B47" i="2" s="1"/>
  <c r="U10" i="3"/>
  <c r="B41" i="2" s="1"/>
  <c r="T10" i="3"/>
  <c r="B43" i="2" s="1"/>
  <c r="B38" i="2"/>
  <c r="B33" i="2"/>
  <c r="T8" i="3"/>
  <c r="B30" i="2" s="1"/>
  <c r="S8" i="3"/>
  <c r="B32" i="2" s="1"/>
  <c r="B31" i="2"/>
  <c r="T5" i="3"/>
  <c r="B22" i="2" s="1"/>
  <c r="R5" i="3"/>
  <c r="B21" i="2" s="1"/>
  <c r="T4" i="3"/>
  <c r="B17" i="2" s="1"/>
  <c r="S4" i="3"/>
  <c r="B16" i="2" s="1"/>
  <c r="T3" i="3"/>
  <c r="B12" i="2" s="1"/>
  <c r="S3" i="3"/>
  <c r="B11" i="2" s="1"/>
  <c r="R3" i="3"/>
  <c r="T2" i="3"/>
  <c r="B7" i="2" s="1"/>
  <c r="R2" i="3"/>
  <c r="B6" i="2" s="1"/>
  <c r="N3" i="3" l="1"/>
  <c r="N4" i="3"/>
  <c r="N5" i="3"/>
  <c r="N6" i="3"/>
  <c r="N8" i="3"/>
  <c r="N9" i="3"/>
  <c r="N10" i="3"/>
  <c r="N11" i="3"/>
  <c r="N12" i="3"/>
  <c r="N14" i="3"/>
  <c r="N15" i="3"/>
  <c r="N16" i="3"/>
  <c r="N17" i="3"/>
  <c r="N18" i="3"/>
  <c r="N19" i="3"/>
  <c r="N20" i="3"/>
  <c r="N2" i="3"/>
</calcChain>
</file>

<file path=xl/sharedStrings.xml><?xml version="1.0" encoding="utf-8"?>
<sst xmlns="http://schemas.openxmlformats.org/spreadsheetml/2006/main" count="286" uniqueCount="211">
  <si>
    <t>VECKA</t>
  </si>
  <si>
    <t>MARS</t>
  </si>
  <si>
    <t>APRIL</t>
  </si>
  <si>
    <t>MAJ</t>
  </si>
  <si>
    <t>MÅNAD</t>
  </si>
  <si>
    <t>Måndag</t>
  </si>
  <si>
    <t>Tisdag</t>
  </si>
  <si>
    <t>Onsdag</t>
  </si>
  <si>
    <t>Torsdag</t>
  </si>
  <si>
    <t>Fredag</t>
  </si>
  <si>
    <t>Lördag</t>
  </si>
  <si>
    <t>Söndag</t>
  </si>
  <si>
    <t>ARPIL</t>
  </si>
  <si>
    <t>JUNI</t>
  </si>
  <si>
    <t>APRIL/MAJ</t>
  </si>
  <si>
    <t>MAJ/JUNI</t>
  </si>
  <si>
    <t>FAMILJER</t>
  </si>
  <si>
    <t xml:space="preserve"> </t>
  </si>
  <si>
    <t>FEB/MARS</t>
  </si>
  <si>
    <t>F06/07 - ARBETSSCHEMA KIOSK</t>
  </si>
  <si>
    <t>Emma Palmér</t>
  </si>
  <si>
    <t>Alexia Dietrich</t>
  </si>
  <si>
    <t>Allis Johansson</t>
  </si>
  <si>
    <t>Ellen Lettius</t>
  </si>
  <si>
    <t>Felicia Karlsson</t>
  </si>
  <si>
    <t>Leia Arleklo</t>
  </si>
  <si>
    <t>Linnéa Cederström</t>
  </si>
  <si>
    <t>Malin Jakobsson</t>
  </si>
  <si>
    <t>Maya Eriksson</t>
  </si>
  <si>
    <t>Moa Strömgren</t>
  </si>
  <si>
    <t>Märta Saksa</t>
  </si>
  <si>
    <t>Selma Gonzalez</t>
  </si>
  <si>
    <t>Selma Levin</t>
  </si>
  <si>
    <t>Tindra Jonasson</t>
  </si>
  <si>
    <t>Tora Chrisén</t>
  </si>
  <si>
    <t>Zienna Zetterberg</t>
  </si>
  <si>
    <t>Astrid Ilerup</t>
  </si>
  <si>
    <t>Anna Svensson</t>
  </si>
  <si>
    <t>Kerstin Cederlund</t>
  </si>
  <si>
    <t>Edith Rinaldo</t>
  </si>
  <si>
    <t>Ida Nilzon</t>
  </si>
  <si>
    <t>Dagbjört Steinarsdottir</t>
  </si>
  <si>
    <t>Emma Ellerth</t>
  </si>
  <si>
    <t>Ines Zganjar</t>
  </si>
  <si>
    <t>Mira Mattsson</t>
  </si>
  <si>
    <t>Miranda Anderberg</t>
  </si>
  <si>
    <t>Noomi Wideland</t>
  </si>
  <si>
    <t>Sonja Hildemar Lindberg</t>
  </si>
  <si>
    <t>Thelise Spolander</t>
  </si>
  <si>
    <t>Vecka</t>
  </si>
  <si>
    <t>Namn</t>
  </si>
  <si>
    <t>Vecka 1</t>
  </si>
  <si>
    <t>Vecka 2</t>
  </si>
  <si>
    <t>2006</t>
  </si>
  <si>
    <t>2007</t>
  </si>
  <si>
    <t>Vecka 3</t>
  </si>
  <si>
    <t>robertbaclija@gmail.com</t>
  </si>
  <si>
    <t>linda.johansson@kartongbolaget.se</t>
  </si>
  <si>
    <t>olausson.j@telia.com</t>
  </si>
  <si>
    <t>niclas@sydmarin.se</t>
  </si>
  <si>
    <t>bernhard.ilerup@gmail.com</t>
  </si>
  <si>
    <t>b.ilerup@gmail.com</t>
  </si>
  <si>
    <t>eydishafthorsdottir@gmail.com</t>
  </si>
  <si>
    <t>micaela.rinaldo@gmail.com</t>
  </si>
  <si>
    <t>magnus.jonsson3@hotmail.se</t>
  </si>
  <si>
    <t>michael.lettius@glimstedt.se</t>
  </si>
  <si>
    <t>carin.lettius@glimstedt.se</t>
  </si>
  <si>
    <t>viveka_ellerth@hotmail.com</t>
  </si>
  <si>
    <t>Mattias_Ellerth@hotmail.com</t>
  </si>
  <si>
    <t>ankiathome@gmail.com</t>
  </si>
  <si>
    <t>dipa61@outlook.com</t>
  </si>
  <si>
    <t>patric.karlsson82@gmail.com</t>
  </si>
  <si>
    <t>angeline.karlsson@live.se</t>
  </si>
  <si>
    <t>johanna.wagenius@gmail.com</t>
  </si>
  <si>
    <t>magnus.wagenius@gmail.com</t>
  </si>
  <si>
    <t>madeleine.nilzon@telia.com</t>
  </si>
  <si>
    <t>anders.nilzon@telia.com</t>
  </si>
  <si>
    <t>ceciliahofvander@hotmail.com</t>
  </si>
  <si>
    <t>michael.zganjar@helsingborg.se</t>
  </si>
  <si>
    <t>Anna.Cederlund@nederman.se</t>
  </si>
  <si>
    <t>mikael.arleklo@skanska.se</t>
  </si>
  <si>
    <t>lindaarleklo@hotmail.com</t>
  </si>
  <si>
    <t>lovisa.cederstrom@me.com</t>
  </si>
  <si>
    <t>mats.cederstrom@sydgront.se</t>
  </si>
  <si>
    <t>katjakobsson@gmail.com</t>
  </si>
  <si>
    <t>peter.jakob@gmail.com</t>
  </si>
  <si>
    <t>victoria@curling-eriksson.com</t>
  </si>
  <si>
    <t>jeriksson@hotmail.com</t>
  </si>
  <si>
    <t>info@racketclinic.se</t>
  </si>
  <si>
    <t>katjaberlinmattsson@gmail.com</t>
  </si>
  <si>
    <t>annemajanderberg@telia.com</t>
  </si>
  <si>
    <t>larsanderberg@telia.com</t>
  </si>
  <si>
    <t>ansiken@yahoo.se</t>
  </si>
  <si>
    <t>marcus.stromgren@yahoo.se</t>
  </si>
  <si>
    <t>johanna.arcadius@bahnhof.se</t>
  </si>
  <si>
    <t>mikael.saksa@dell.com</t>
  </si>
  <si>
    <t>mswideland@gmail.com</t>
  </si>
  <si>
    <t>annikajl_1@hotmail.com</t>
  </si>
  <si>
    <t>Nachito67@hotmail.com</t>
  </si>
  <si>
    <t>mikael.levin@ntex.com</t>
  </si>
  <si>
    <t>pernilla.hildemar@postnord.com</t>
  </si>
  <si>
    <t>jesper_lindberg@telia.com</t>
  </si>
  <si>
    <t>petra_spolander@hotmail.com</t>
  </si>
  <si>
    <t>spolanders@gmail.com</t>
  </si>
  <si>
    <t>hakan.jonasson@outlook.com</t>
  </si>
  <si>
    <t>miaspost2@yahoo.se</t>
  </si>
  <si>
    <t>lars@chrisen.se</t>
  </si>
  <si>
    <t>mz@pivacsyd.se</t>
  </si>
  <si>
    <t>info@zzdezign.se</t>
  </si>
  <si>
    <t>e-mail adresser</t>
  </si>
  <si>
    <t>0736213187</t>
  </si>
  <si>
    <t>0706603318</t>
  </si>
  <si>
    <t>0706308607</t>
  </si>
  <si>
    <t>0737760627</t>
  </si>
  <si>
    <t>0706587598</t>
  </si>
  <si>
    <t>0708830401</t>
  </si>
  <si>
    <t>0705629811</t>
  </si>
  <si>
    <t>0768533883</t>
  </si>
  <si>
    <t>0762368880</t>
  </si>
  <si>
    <t>0705158101</t>
  </si>
  <si>
    <t>0730827697</t>
  </si>
  <si>
    <t>0733378615</t>
  </si>
  <si>
    <t>0704336512</t>
  </si>
  <si>
    <t>0701475971</t>
  </si>
  <si>
    <t>0706203913</t>
  </si>
  <si>
    <t>0728538055</t>
  </si>
  <si>
    <t>0702128534</t>
  </si>
  <si>
    <t>0732311488</t>
  </si>
  <si>
    <t>0733152850</t>
  </si>
  <si>
    <t>0704613644</t>
  </si>
  <si>
    <t>0702480124</t>
  </si>
  <si>
    <t>0706211785</t>
  </si>
  <si>
    <t>0705938109</t>
  </si>
  <si>
    <t>0763134140</t>
  </si>
  <si>
    <t>0705893319</t>
  </si>
  <si>
    <t>0705859904</t>
  </si>
  <si>
    <t>0760435657</t>
  </si>
  <si>
    <t>0727216133</t>
  </si>
  <si>
    <t>0705194584</t>
  </si>
  <si>
    <t>0701465979</t>
  </si>
  <si>
    <t>0702060320</t>
  </si>
  <si>
    <t>0703669020</t>
  </si>
  <si>
    <t>0705300178</t>
  </si>
  <si>
    <t>0705913973</t>
  </si>
  <si>
    <t>0733524778</t>
  </si>
  <si>
    <t>0733378624</t>
  </si>
  <si>
    <t>0704336510</t>
  </si>
  <si>
    <t>0739817816</t>
  </si>
  <si>
    <t>0706642560</t>
  </si>
  <si>
    <t>0706178055</t>
  </si>
  <si>
    <t>0708607684</t>
  </si>
  <si>
    <t>0768935582</t>
  </si>
  <si>
    <t>0722008602</t>
  </si>
  <si>
    <t>0768481111</t>
  </si>
  <si>
    <t>0705740606</t>
  </si>
  <si>
    <t>0708155019</t>
  </si>
  <si>
    <t>telefonnummer</t>
  </si>
  <si>
    <t>Inköp</t>
  </si>
  <si>
    <t>Jessica</t>
  </si>
  <si>
    <t>Pernilla</t>
  </si>
  <si>
    <t>Ekonomi</t>
  </si>
  <si>
    <t>Linda</t>
  </si>
  <si>
    <t>Admin</t>
  </si>
  <si>
    <t>Katja</t>
  </si>
  <si>
    <t>Övrigt</t>
  </si>
  <si>
    <t>Eydis</t>
  </si>
  <si>
    <t>Anna</t>
  </si>
  <si>
    <t>Tina</t>
  </si>
  <si>
    <t>Kioskgruppen</t>
  </si>
  <si>
    <t>Julia Wagenius</t>
  </si>
  <si>
    <t>Nationaldag</t>
  </si>
  <si>
    <t>Midsommarafton</t>
  </si>
  <si>
    <t>Skolavslutning</t>
  </si>
  <si>
    <t>Påsk</t>
  </si>
  <si>
    <t>1:a maj</t>
  </si>
  <si>
    <t>Friends cup</t>
  </si>
  <si>
    <t xml:space="preserve">Fetstil = Veckans schemaansvarig </t>
  </si>
  <si>
    <t>Rödmarkerade = huvudansvarig för veckan</t>
  </si>
  <si>
    <t>Kristi Hi
Friends cup</t>
  </si>
  <si>
    <t>Kristi Hi</t>
  </si>
  <si>
    <t>Påsklov</t>
  </si>
  <si>
    <t>0704384 528</t>
  </si>
  <si>
    <t>042182868</t>
  </si>
  <si>
    <t>60-årsfirande</t>
  </si>
  <si>
    <t>endast helg</t>
  </si>
  <si>
    <t>Thyra Lennemark</t>
  </si>
  <si>
    <t>peter.lennemark@gmail.com</t>
  </si>
  <si>
    <t>marie.lennemark@gmail.com</t>
  </si>
  <si>
    <t>0739666546</t>
  </si>
  <si>
    <t>0704922695</t>
  </si>
  <si>
    <t>Freja Fineman</t>
  </si>
  <si>
    <t>073-088 84 49</t>
  </si>
  <si>
    <t>magdalena.fineman@gmail.com</t>
  </si>
  <si>
    <t>jf@fineman.dk</t>
  </si>
  <si>
    <t>0705301175</t>
  </si>
  <si>
    <t>endast lördag</t>
  </si>
  <si>
    <t>endast lördag 11.30-13.30</t>
  </si>
  <si>
    <t>Städdag!</t>
  </si>
  <si>
    <t>Disa Mannheimer</t>
  </si>
  <si>
    <t>carolina.mannheimer@gmail.com</t>
  </si>
  <si>
    <t>Jorgen.mannheimer@gmail.com</t>
  </si>
  <si>
    <t>070-866 09 06</t>
  </si>
  <si>
    <t>070-720 30 20</t>
  </si>
  <si>
    <t>helgen</t>
  </si>
  <si>
    <t>söndag</t>
  </si>
  <si>
    <t>Rebecka Hofvendahl</t>
  </si>
  <si>
    <t>begränsad pga operation</t>
  </si>
  <si>
    <t>petrahofvendahl@gmail.com</t>
  </si>
  <si>
    <t>carlhofvendahl@gmail.com</t>
  </si>
  <si>
    <t>070-541 36 99</t>
  </si>
  <si>
    <t>070-870 64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</si>
</sst>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6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22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5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19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12" fillId="0" borderId="24" xfId="0" applyFont="1" applyFill="1" applyBorder="1" applyAlignment="1">
      <alignment horizontal="left" vertical="top"/>
    </xf>
    <xf numFmtId="0" fontId="12" fillId="0" borderId="25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12" fillId="0" borderId="26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49" fontId="17" fillId="0" borderId="0" xfId="0" applyNumberFormat="1" applyFont="1"/>
    <xf numFmtId="0" fontId="19" fillId="0" borderId="0" xfId="0" applyFont="1" applyFill="1" applyBorder="1" applyAlignment="1">
      <alignment horizontal="left" vertical="top"/>
    </xf>
    <xf numFmtId="0" fontId="19" fillId="0" borderId="0" xfId="0" quotePrefix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/>
    </xf>
    <xf numFmtId="0" fontId="21" fillId="0" borderId="17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top"/>
    </xf>
    <xf numFmtId="0" fontId="16" fillId="3" borderId="16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49" fontId="17" fillId="3" borderId="30" xfId="0" applyNumberFormat="1" applyFont="1" applyFill="1" applyBorder="1"/>
    <xf numFmtId="0" fontId="15" fillId="3" borderId="22" xfId="0" applyFont="1" applyFill="1" applyBorder="1" applyAlignment="1">
      <alignment horizontal="left" vertical="top"/>
    </xf>
    <xf numFmtId="0" fontId="15" fillId="3" borderId="31" xfId="0" applyFont="1" applyFill="1" applyBorder="1" applyAlignment="1">
      <alignment horizontal="left" vertical="top"/>
    </xf>
    <xf numFmtId="49" fontId="17" fillId="3" borderId="32" xfId="0" applyNumberFormat="1" applyFont="1" applyFill="1" applyBorder="1"/>
    <xf numFmtId="0" fontId="25" fillId="0" borderId="0" xfId="0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20" fillId="0" borderId="19" xfId="0" applyFont="1" applyFill="1" applyBorder="1" applyAlignment="1">
      <alignment horizontal="left" vertical="top"/>
    </xf>
    <xf numFmtId="0" fontId="20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vertical="top"/>
    </xf>
    <xf numFmtId="16" fontId="27" fillId="0" borderId="3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 vertical="top"/>
    </xf>
    <xf numFmtId="0" fontId="27" fillId="0" borderId="19" xfId="0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6" fillId="3" borderId="27" xfId="0" applyFont="1" applyFill="1" applyBorder="1" applyAlignment="1">
      <alignment horizontal="center" vertical="top"/>
    </xf>
    <xf numFmtId="0" fontId="16" fillId="3" borderId="28" xfId="0" applyFont="1" applyFill="1" applyBorder="1" applyAlignment="1">
      <alignment horizontal="center" vertical="top"/>
    </xf>
    <xf numFmtId="0" fontId="16" fillId="3" borderId="2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0</xdr:rowOff>
    </xdr:from>
    <xdr:to>
      <xdr:col>9</xdr:col>
      <xdr:colOff>797111</xdr:colOff>
      <xdr:row>2</xdr:row>
      <xdr:rowOff>130361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0" y="0"/>
          <a:ext cx="682811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M410"/>
  <sheetViews>
    <sheetView tabSelected="1" topLeftCell="A70" zoomScale="80" zoomScaleNormal="80" workbookViewId="0">
      <selection activeCell="C86" sqref="C86"/>
    </sheetView>
  </sheetViews>
  <sheetFormatPr defaultRowHeight="15" x14ac:dyDescent="0.2"/>
  <cols>
    <col min="1" max="1" width="10" style="1" customWidth="1"/>
    <col min="2" max="2" width="26.6640625" style="1" bestFit="1" customWidth="1"/>
    <col min="3" max="3" width="17.33203125" style="9" customWidth="1"/>
    <col min="4" max="10" width="14.6640625" style="2" customWidth="1"/>
    <col min="11" max="11" width="18" style="2" bestFit="1" customWidth="1"/>
    <col min="12" max="16384" width="9.33203125" style="2"/>
  </cols>
  <sheetData>
    <row r="1" spans="1:10" ht="25.5" customHeight="1" x14ac:dyDescent="0.2">
      <c r="A1" s="51" t="s">
        <v>19</v>
      </c>
    </row>
    <row r="2" spans="1:10" ht="18" customHeight="1" x14ac:dyDescent="0.2">
      <c r="A2" s="4" t="s">
        <v>176</v>
      </c>
    </row>
    <row r="3" spans="1:10" ht="15" customHeight="1" thickBot="1" x14ac:dyDescent="0.25">
      <c r="A3" s="3"/>
    </row>
    <row r="4" spans="1:10" ht="17.25" customHeight="1" thickBot="1" x14ac:dyDescent="0.25">
      <c r="A4" s="15" t="s">
        <v>0</v>
      </c>
      <c r="B4" s="16" t="s">
        <v>16</v>
      </c>
      <c r="C4" s="16" t="s">
        <v>4</v>
      </c>
      <c r="D4" s="17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9" t="s">
        <v>11</v>
      </c>
    </row>
    <row r="5" spans="1:10" s="4" customFormat="1" ht="17.25" customHeight="1" x14ac:dyDescent="0.2">
      <c r="A5" s="97">
        <v>9</v>
      </c>
      <c r="B5" s="13" t="str">
        <f>+'Schema per familj+kontaktuppg.'!S2</f>
        <v>Kerstin Cederlund</v>
      </c>
      <c r="C5" s="10" t="s">
        <v>18</v>
      </c>
      <c r="D5" s="33">
        <v>25</v>
      </c>
      <c r="E5" s="34">
        <v>26</v>
      </c>
      <c r="F5" s="34">
        <v>27</v>
      </c>
      <c r="G5" s="34">
        <v>28</v>
      </c>
      <c r="H5" s="34">
        <v>1</v>
      </c>
      <c r="I5" s="34">
        <v>2</v>
      </c>
      <c r="J5" s="35">
        <v>3</v>
      </c>
    </row>
    <row r="6" spans="1:10" ht="17.25" customHeight="1" x14ac:dyDescent="0.3">
      <c r="A6" s="97"/>
      <c r="B6" s="14" t="str">
        <f>+'Schema per familj+kontaktuppg.'!R2</f>
        <v>Alexia Dietrich</v>
      </c>
      <c r="C6" s="21"/>
      <c r="D6" s="25"/>
      <c r="E6" s="26"/>
      <c r="F6" s="30"/>
      <c r="G6" s="30"/>
      <c r="H6" s="26"/>
      <c r="I6" s="30"/>
      <c r="J6" s="31"/>
    </row>
    <row r="7" spans="1:10" ht="17.25" customHeight="1" x14ac:dyDescent="0.3">
      <c r="A7" s="97"/>
      <c r="B7" s="14" t="str">
        <f>+'Schema per familj+kontaktuppg.'!T2</f>
        <v>Edith Rinaldo</v>
      </c>
      <c r="C7" s="21"/>
      <c r="D7" s="25"/>
      <c r="E7" s="26"/>
      <c r="F7" s="30"/>
      <c r="G7" s="26"/>
      <c r="H7" s="26"/>
      <c r="I7" s="30"/>
      <c r="J7" s="31"/>
    </row>
    <row r="8" spans="1:10" ht="17.25" customHeight="1" x14ac:dyDescent="0.3">
      <c r="A8" s="97"/>
      <c r="B8" s="14" t="str">
        <f>+'Schema per familj+kontaktuppg.'!U2</f>
        <v>Tora Chrisén</v>
      </c>
      <c r="C8" s="21"/>
      <c r="D8" s="25"/>
      <c r="E8" s="26"/>
      <c r="F8" s="30"/>
      <c r="G8" s="26"/>
      <c r="H8" s="26"/>
      <c r="I8" s="30"/>
      <c r="J8" s="31"/>
    </row>
    <row r="9" spans="1:10" ht="17.25" customHeight="1" x14ac:dyDescent="0.3">
      <c r="A9" s="98"/>
      <c r="B9" s="12"/>
      <c r="C9" s="22"/>
      <c r="D9" s="27"/>
      <c r="E9" s="28"/>
      <c r="F9" s="28"/>
      <c r="G9" s="28"/>
      <c r="H9" s="28"/>
      <c r="I9" s="28"/>
      <c r="J9" s="29"/>
    </row>
    <row r="10" spans="1:10" ht="17.25" customHeight="1" x14ac:dyDescent="0.2">
      <c r="A10" s="96">
        <v>10</v>
      </c>
      <c r="B10" s="13" t="str">
        <f>+'Schema per familj+kontaktuppg.'!C5</f>
        <v>Astrid Ilerup</v>
      </c>
      <c r="C10" s="11" t="s">
        <v>1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5">
        <v>10</v>
      </c>
    </row>
    <row r="11" spans="1:10" ht="17.25" customHeight="1" x14ac:dyDescent="0.3">
      <c r="A11" s="97"/>
      <c r="B11" s="14" t="str">
        <f>+'Schema per familj+kontaktuppg.'!S3</f>
        <v>Emma Ellerth</v>
      </c>
      <c r="C11" s="21"/>
      <c r="D11" s="39"/>
      <c r="E11" s="40"/>
      <c r="F11" s="30"/>
      <c r="G11" s="30"/>
      <c r="H11" s="26"/>
      <c r="I11" s="30"/>
      <c r="J11" s="31"/>
    </row>
    <row r="12" spans="1:10" ht="17.25" customHeight="1" x14ac:dyDescent="0.3">
      <c r="A12" s="97"/>
      <c r="B12" s="14" t="str">
        <f>+'Schema per familj+kontaktuppg.'!T3</f>
        <v>Emma Palmér</v>
      </c>
      <c r="C12" s="21"/>
      <c r="D12" s="39"/>
      <c r="E12" s="40"/>
      <c r="F12" s="30"/>
      <c r="G12" s="26"/>
      <c r="H12" s="26"/>
      <c r="I12" s="30"/>
      <c r="J12" s="41"/>
    </row>
    <row r="13" spans="1:10" ht="17.25" customHeight="1" x14ac:dyDescent="0.3">
      <c r="A13" s="97"/>
      <c r="B13" s="14" t="str">
        <f>+'Schema per familj+kontaktuppg.'!U3</f>
        <v>Zienna Zetterberg</v>
      </c>
      <c r="C13" s="21"/>
      <c r="D13" s="39"/>
      <c r="E13" s="40"/>
      <c r="F13" s="30"/>
      <c r="G13" s="26"/>
      <c r="H13" s="26"/>
      <c r="I13" s="30"/>
      <c r="J13" s="41"/>
    </row>
    <row r="14" spans="1:10" ht="17.25" customHeight="1" x14ac:dyDescent="0.3">
      <c r="A14" s="98"/>
      <c r="B14" s="12"/>
      <c r="C14" s="22"/>
      <c r="D14" s="42"/>
      <c r="E14" s="43"/>
      <c r="F14" s="28"/>
      <c r="G14" s="28"/>
      <c r="H14" s="28"/>
      <c r="I14" s="28"/>
      <c r="J14" s="44"/>
    </row>
    <row r="15" spans="1:10" ht="17.25" customHeight="1" x14ac:dyDescent="0.2">
      <c r="A15" s="96">
        <v>11</v>
      </c>
      <c r="B15" s="13" t="str">
        <f>VLOOKUP($A$15,'Schema per familj+kontaktuppg.'!$Q:$W,2,0)</f>
        <v>Kerstin Cederlund</v>
      </c>
      <c r="C15" s="23" t="s">
        <v>1</v>
      </c>
      <c r="D15" s="36">
        <v>11</v>
      </c>
      <c r="E15" s="36">
        <v>12</v>
      </c>
      <c r="F15" s="36">
        <v>13</v>
      </c>
      <c r="G15" s="36">
        <v>14</v>
      </c>
      <c r="H15" s="36">
        <v>15</v>
      </c>
      <c r="I15" s="36">
        <v>16</v>
      </c>
      <c r="J15" s="35">
        <v>17</v>
      </c>
    </row>
    <row r="16" spans="1:10" ht="17.25" customHeight="1" x14ac:dyDescent="0.25">
      <c r="A16" s="97"/>
      <c r="B16" s="14" t="str">
        <f>VLOOKUP($A$15,'Schema per familj+kontaktuppg.'!$Q:$W,3,0)</f>
        <v>Julia Wagenius</v>
      </c>
      <c r="C16" s="21"/>
      <c r="D16" s="39"/>
      <c r="E16" s="30"/>
      <c r="F16" s="40"/>
      <c r="G16" s="40"/>
      <c r="H16" s="40"/>
      <c r="I16" s="78"/>
      <c r="J16" s="31"/>
    </row>
    <row r="17" spans="1:12" ht="17.25" customHeight="1" x14ac:dyDescent="0.25">
      <c r="A17" s="97"/>
      <c r="B17" s="14" t="str">
        <f>VLOOKUP($A$15,'Schema per familj+kontaktuppg.'!$Q:$W,4,0)</f>
        <v>Ida Nilzon</v>
      </c>
      <c r="C17" s="21"/>
      <c r="D17" s="39"/>
      <c r="E17" s="40"/>
      <c r="F17" s="40"/>
      <c r="G17" s="40"/>
      <c r="H17" s="40"/>
      <c r="I17" s="78"/>
      <c r="J17" s="79"/>
    </row>
    <row r="18" spans="1:12" ht="17.25" customHeight="1" x14ac:dyDescent="0.25">
      <c r="A18" s="97"/>
      <c r="B18" s="14" t="str">
        <f>+'Schema per familj+kontaktuppg.'!U4</f>
        <v>Märta Saksa</v>
      </c>
      <c r="C18" s="21"/>
      <c r="D18" s="39"/>
      <c r="E18" s="40"/>
      <c r="F18" s="40"/>
      <c r="G18" s="40"/>
      <c r="H18" s="40"/>
      <c r="I18" s="78"/>
      <c r="J18" s="79"/>
    </row>
    <row r="19" spans="1:12" ht="17.25" customHeight="1" x14ac:dyDescent="0.25">
      <c r="A19" s="98"/>
      <c r="B19" s="12"/>
      <c r="C19" s="22"/>
      <c r="D19" s="42"/>
      <c r="E19" s="43"/>
      <c r="F19" s="43"/>
      <c r="G19" s="43"/>
      <c r="H19" s="43"/>
      <c r="I19" s="80"/>
      <c r="J19" s="81"/>
    </row>
    <row r="20" spans="1:12" ht="17.25" customHeight="1" x14ac:dyDescent="0.2">
      <c r="A20" s="96">
        <v>12</v>
      </c>
      <c r="B20" s="13" t="str">
        <f>VLOOKUP($A$20,'Schema per familj+kontaktuppg.'!$Q:$W,3,0)</f>
        <v>Dagbjört Steinarsdottir</v>
      </c>
      <c r="C20" s="23" t="s">
        <v>1</v>
      </c>
      <c r="D20" s="36">
        <v>18</v>
      </c>
      <c r="E20" s="36">
        <v>19</v>
      </c>
      <c r="F20" s="36">
        <v>20</v>
      </c>
      <c r="G20" s="36">
        <v>21</v>
      </c>
      <c r="H20" s="36">
        <v>22</v>
      </c>
      <c r="I20" s="36">
        <v>23</v>
      </c>
      <c r="J20" s="35">
        <v>24</v>
      </c>
    </row>
    <row r="21" spans="1:12" ht="17.25" customHeight="1" x14ac:dyDescent="0.25">
      <c r="A21" s="97"/>
      <c r="B21" s="14" t="str">
        <f>VLOOKUP($A$20,'Schema per familj+kontaktuppg.'!$Q:$W,2,0)</f>
        <v>Ines Zganjar</v>
      </c>
      <c r="C21" s="21"/>
      <c r="D21" s="39"/>
      <c r="E21" s="40"/>
      <c r="F21" s="40"/>
      <c r="G21" s="40"/>
      <c r="H21" s="40"/>
      <c r="I21" s="78"/>
      <c r="J21" s="31"/>
    </row>
    <row r="22" spans="1:12" ht="17.25" customHeight="1" x14ac:dyDescent="0.25">
      <c r="A22" s="97"/>
      <c r="B22" s="14" t="str">
        <f>VLOOKUP($A$20,'Schema per familj+kontaktuppg.'!$Q:$W,4,0)</f>
        <v>Linnéa Cederström</v>
      </c>
      <c r="C22" s="21"/>
      <c r="D22" s="39"/>
      <c r="E22" s="40"/>
      <c r="F22" s="40"/>
      <c r="G22" s="40"/>
      <c r="H22" s="40"/>
      <c r="I22" s="40"/>
      <c r="J22" s="41"/>
    </row>
    <row r="23" spans="1:12" ht="17.25" customHeight="1" x14ac:dyDescent="0.25">
      <c r="A23" s="97"/>
      <c r="B23" s="14" t="str">
        <f>VLOOKUP($A$20,'Schema per familj+kontaktuppg.'!$Q:$W,5,0)</f>
        <v>Felicia Karlsson</v>
      </c>
      <c r="C23" s="21"/>
      <c r="D23" s="39"/>
      <c r="E23" s="40"/>
      <c r="F23" s="40"/>
      <c r="G23" s="40"/>
      <c r="H23" s="40"/>
      <c r="I23" s="40"/>
      <c r="J23" s="41"/>
    </row>
    <row r="24" spans="1:12" ht="17.25" customHeight="1" x14ac:dyDescent="0.25">
      <c r="A24" s="98"/>
      <c r="B24" s="12"/>
      <c r="C24" s="22"/>
      <c r="D24" s="42"/>
      <c r="E24" s="43"/>
      <c r="F24" s="43"/>
      <c r="G24" s="43"/>
      <c r="H24" s="43"/>
      <c r="I24" s="43"/>
      <c r="J24" s="44"/>
    </row>
    <row r="25" spans="1:12" ht="17.25" customHeight="1" x14ac:dyDescent="0.2">
      <c r="A25" s="96">
        <v>13</v>
      </c>
      <c r="B25" s="13" t="str">
        <f>VLOOKUP($A$25,'Schema per familj+kontaktuppg.'!$Q:$W,2,0)</f>
        <v>Sonja Hildemar Lindberg</v>
      </c>
      <c r="C25" s="23" t="s">
        <v>1</v>
      </c>
      <c r="D25" s="36">
        <v>25</v>
      </c>
      <c r="E25" s="36">
        <v>26</v>
      </c>
      <c r="F25" s="36">
        <v>27</v>
      </c>
      <c r="G25" s="36">
        <v>28</v>
      </c>
      <c r="H25" s="36">
        <v>29</v>
      </c>
      <c r="I25" s="36">
        <v>30</v>
      </c>
      <c r="J25" s="35">
        <v>31</v>
      </c>
    </row>
    <row r="26" spans="1:12" ht="17.25" customHeight="1" x14ac:dyDescent="0.25">
      <c r="A26" s="97"/>
      <c r="B26" s="14" t="str">
        <f>VLOOKUP($A$25,'Schema per familj+kontaktuppg.'!$Q:$W,4,0)</f>
        <v>Tindra Jonasson</v>
      </c>
      <c r="C26" s="21"/>
      <c r="D26" s="39"/>
      <c r="E26" s="40"/>
      <c r="F26" s="40"/>
      <c r="G26" s="40"/>
      <c r="H26" s="40"/>
      <c r="I26" s="78"/>
      <c r="J26" s="31"/>
      <c r="K26" s="3" t="s">
        <v>17</v>
      </c>
    </row>
    <row r="27" spans="1:12" ht="17.25" customHeight="1" x14ac:dyDescent="0.25">
      <c r="A27" s="97"/>
      <c r="B27" s="14" t="str">
        <f>VLOOKUP($A$25,'Schema per familj+kontaktuppg.'!$Q:$W,5,0)</f>
        <v>Thelise Spolander</v>
      </c>
      <c r="C27" s="21"/>
      <c r="D27" s="39"/>
      <c r="E27" s="40"/>
      <c r="F27" s="40"/>
      <c r="G27" s="40"/>
      <c r="H27" s="40"/>
      <c r="I27" s="40"/>
      <c r="J27" s="41"/>
    </row>
    <row r="28" spans="1:12" ht="17.25" customHeight="1" x14ac:dyDescent="0.25">
      <c r="A28" s="97"/>
      <c r="B28" s="14" t="str">
        <f>VLOOKUP($A$25,'Schema per familj+kontaktuppg.'!$Q:$W,3,0)</f>
        <v>Felicia Karlsson</v>
      </c>
      <c r="C28" s="21"/>
      <c r="D28" s="39"/>
      <c r="E28" s="40"/>
      <c r="F28" s="40"/>
      <c r="G28" s="40"/>
      <c r="H28" s="40"/>
      <c r="I28" s="40"/>
      <c r="J28" s="41"/>
    </row>
    <row r="29" spans="1:12" ht="17.25" customHeight="1" x14ac:dyDescent="0.25">
      <c r="A29" s="98"/>
      <c r="B29" s="12"/>
      <c r="C29" s="22"/>
      <c r="D29" s="42"/>
      <c r="E29" s="43"/>
      <c r="F29" s="43"/>
      <c r="G29" s="43"/>
      <c r="H29" s="43"/>
      <c r="I29" s="43"/>
      <c r="J29" s="44"/>
    </row>
    <row r="30" spans="1:12" ht="17.25" customHeight="1" x14ac:dyDescent="0.2">
      <c r="A30" s="96">
        <v>14</v>
      </c>
      <c r="B30" s="13" t="str">
        <f>VLOOKUP($A$30,'Schema per familj+kontaktuppg.'!$Q:$W,4,0)</f>
        <v>Noomi Wideland</v>
      </c>
      <c r="C30" s="23" t="s">
        <v>12</v>
      </c>
      <c r="D30" s="36">
        <v>1</v>
      </c>
      <c r="E30" s="36">
        <v>2</v>
      </c>
      <c r="F30" s="36">
        <v>3</v>
      </c>
      <c r="G30" s="36">
        <v>4</v>
      </c>
      <c r="H30" s="36">
        <v>5</v>
      </c>
      <c r="I30" s="36">
        <v>6</v>
      </c>
      <c r="J30" s="35">
        <v>7</v>
      </c>
    </row>
    <row r="31" spans="1:12" ht="17.25" customHeight="1" x14ac:dyDescent="0.25">
      <c r="A31" s="97"/>
      <c r="B31" s="14" t="str">
        <f>VLOOKUP($A$30,'Schema per familj+kontaktuppg.'!$Q:$W,2,0)</f>
        <v>Freja Fineman</v>
      </c>
      <c r="C31" s="21"/>
      <c r="D31" s="39"/>
      <c r="E31" s="78"/>
      <c r="F31" s="40"/>
      <c r="G31" s="40"/>
      <c r="H31" s="40"/>
      <c r="I31" s="78"/>
      <c r="J31" s="31"/>
    </row>
    <row r="32" spans="1:12" ht="17.25" customHeight="1" x14ac:dyDescent="0.25">
      <c r="A32" s="97"/>
      <c r="B32" s="14" t="str">
        <f>VLOOKUP($A$30,'Schema per familj+kontaktuppg.'!$Q:$W,3,0)</f>
        <v>Märta Saksa</v>
      </c>
      <c r="C32" s="21"/>
      <c r="D32" s="39"/>
      <c r="E32" s="40"/>
      <c r="F32" s="40"/>
      <c r="G32" s="40"/>
      <c r="H32" s="40"/>
      <c r="I32" s="40"/>
      <c r="J32" s="41"/>
      <c r="L32" s="3" t="s">
        <v>17</v>
      </c>
    </row>
    <row r="33" spans="1:10" ht="17.25" customHeight="1" x14ac:dyDescent="0.25">
      <c r="A33" s="97"/>
      <c r="B33" s="14" t="str">
        <f>VLOOKUP($A$30,'Schema per familj+kontaktuppg.'!$Q:$W,5,0)</f>
        <v>Selma Levin</v>
      </c>
      <c r="C33" s="21"/>
      <c r="D33" s="39"/>
      <c r="E33" s="40"/>
      <c r="F33" s="40"/>
      <c r="G33" s="40"/>
      <c r="H33" s="40"/>
      <c r="I33" s="40"/>
      <c r="J33" s="41"/>
    </row>
    <row r="34" spans="1:10" ht="17.25" customHeight="1" thickBot="1" x14ac:dyDescent="0.3">
      <c r="A34" s="98"/>
      <c r="B34" s="12"/>
      <c r="C34" s="22"/>
      <c r="D34" s="42"/>
      <c r="E34" s="43"/>
      <c r="F34" s="43"/>
      <c r="G34" s="43"/>
      <c r="H34" s="43"/>
      <c r="I34" s="43"/>
      <c r="J34" s="44"/>
    </row>
    <row r="35" spans="1:10" ht="17.25" customHeight="1" thickBot="1" x14ac:dyDescent="0.25">
      <c r="A35" s="15" t="s">
        <v>0</v>
      </c>
      <c r="B35" s="16" t="s">
        <v>16</v>
      </c>
      <c r="C35" s="16" t="s">
        <v>4</v>
      </c>
      <c r="D35" s="17" t="s">
        <v>5</v>
      </c>
      <c r="E35" s="18" t="s">
        <v>6</v>
      </c>
      <c r="F35" s="18" t="s">
        <v>7</v>
      </c>
      <c r="G35" s="18" t="s">
        <v>8</v>
      </c>
      <c r="H35" s="18" t="s">
        <v>9</v>
      </c>
      <c r="I35" s="18" t="s">
        <v>10</v>
      </c>
      <c r="J35" s="19" t="s">
        <v>11</v>
      </c>
    </row>
    <row r="36" spans="1:10" ht="17.25" customHeight="1" x14ac:dyDescent="0.2">
      <c r="A36" s="96">
        <v>15</v>
      </c>
      <c r="C36" s="23" t="s">
        <v>2</v>
      </c>
      <c r="D36" s="36">
        <v>8</v>
      </c>
      <c r="E36" s="36">
        <v>9</v>
      </c>
      <c r="F36" s="36">
        <v>10</v>
      </c>
      <c r="G36" s="36">
        <v>11</v>
      </c>
      <c r="H36" s="36">
        <v>12</v>
      </c>
      <c r="I36" s="36">
        <v>13</v>
      </c>
      <c r="J36" s="35">
        <v>14</v>
      </c>
    </row>
    <row r="37" spans="1:10" ht="17.25" customHeight="1" x14ac:dyDescent="0.25">
      <c r="A37" s="97"/>
      <c r="B37" s="13" t="str">
        <f>VLOOKUP($A$36,'Schema per familj+kontaktuppg.'!$Q:$W,3,0)</f>
        <v>Mira Mattsson</v>
      </c>
      <c r="C37" s="21"/>
      <c r="D37" s="39"/>
      <c r="E37" s="40"/>
      <c r="F37" s="89"/>
      <c r="G37" s="89"/>
      <c r="H37" s="89"/>
      <c r="I37" s="90"/>
      <c r="J37" s="91"/>
    </row>
    <row r="38" spans="1:10" ht="17.25" customHeight="1" x14ac:dyDescent="0.25">
      <c r="A38" s="97"/>
      <c r="B38" s="14" t="str">
        <f>VLOOKUP($A$36,'Schema per familj+kontaktuppg.'!$Q:$W,2,0)</f>
        <v>Selma Gonzalez</v>
      </c>
      <c r="C38" s="21"/>
      <c r="D38" s="39"/>
      <c r="E38" s="40"/>
      <c r="F38" s="89"/>
      <c r="G38" s="89"/>
      <c r="H38" s="89"/>
      <c r="I38" s="90"/>
      <c r="J38" s="92"/>
    </row>
    <row r="39" spans="1:10" ht="17.25" customHeight="1" x14ac:dyDescent="0.25">
      <c r="A39" s="97"/>
      <c r="B39" s="14" t="str">
        <f>VLOOKUP($A$36,'Schema per familj+kontaktuppg.'!$Q:$W,4,0)</f>
        <v>Miranda Anderberg</v>
      </c>
      <c r="C39" s="21"/>
      <c r="D39" s="39"/>
      <c r="E39" s="40"/>
      <c r="F39" s="89"/>
      <c r="G39" s="89"/>
      <c r="H39" s="89"/>
      <c r="I39" s="93"/>
      <c r="J39" s="92"/>
    </row>
    <row r="40" spans="1:10" ht="17.25" customHeight="1" x14ac:dyDescent="0.2">
      <c r="A40" s="98"/>
      <c r="B40" s="14" t="str">
        <f>VLOOKUP($A$36,'Schema per familj+kontaktuppg.'!$Q:$W,5,0)</f>
        <v>Malin Jakobsson</v>
      </c>
      <c r="C40" s="82" t="s">
        <v>184</v>
      </c>
      <c r="D40" s="42"/>
      <c r="E40" s="43"/>
      <c r="F40" s="94"/>
      <c r="G40" s="94"/>
      <c r="H40" s="94"/>
      <c r="I40" s="90"/>
      <c r="J40" s="95"/>
    </row>
    <row r="41" spans="1:10" ht="17.25" customHeight="1" x14ac:dyDescent="0.2">
      <c r="A41" s="96">
        <v>16</v>
      </c>
      <c r="B41" s="13" t="str">
        <f>VLOOKUP($A$41,'Schema per familj+kontaktuppg.'!$Q:$W,5,0)</f>
        <v>Emma Palmér</v>
      </c>
      <c r="C41" s="23" t="s">
        <v>2</v>
      </c>
      <c r="D41" s="36">
        <v>15</v>
      </c>
      <c r="E41" s="36">
        <v>16</v>
      </c>
      <c r="F41" s="36">
        <v>17</v>
      </c>
      <c r="G41" s="36">
        <v>18</v>
      </c>
      <c r="H41" s="36">
        <v>19</v>
      </c>
      <c r="I41" s="36">
        <v>20</v>
      </c>
      <c r="J41" s="35">
        <v>21</v>
      </c>
    </row>
    <row r="42" spans="1:10" ht="17.25" customHeight="1" x14ac:dyDescent="0.2">
      <c r="A42" s="97"/>
      <c r="B42" s="14" t="str">
        <f>VLOOKUP($A$41,'Schema per familj+kontaktuppg.'!$Q:$W,3,0)</f>
        <v>Anna Svensson</v>
      </c>
      <c r="C42" s="77" t="s">
        <v>180</v>
      </c>
      <c r="D42" s="39"/>
      <c r="E42" s="40"/>
      <c r="F42" s="40"/>
      <c r="G42" s="60" t="s">
        <v>173</v>
      </c>
      <c r="H42" s="60" t="s">
        <v>173</v>
      </c>
      <c r="I42" s="60" t="s">
        <v>173</v>
      </c>
      <c r="J42" s="61" t="s">
        <v>173</v>
      </c>
    </row>
    <row r="43" spans="1:10" ht="17.25" customHeight="1" x14ac:dyDescent="0.25">
      <c r="A43" s="97"/>
      <c r="B43" s="14" t="str">
        <f>VLOOKUP($A$41,'Schema per familj+kontaktuppg.'!$Q:$W,4,0)</f>
        <v>Astrid Ilerup</v>
      </c>
      <c r="C43" s="21"/>
      <c r="D43" s="39"/>
      <c r="E43" s="40"/>
      <c r="F43" s="40"/>
      <c r="G43" s="40"/>
      <c r="H43" s="40"/>
      <c r="I43" s="40"/>
      <c r="J43" s="41"/>
    </row>
    <row r="44" spans="1:10" ht="17.25" customHeight="1" x14ac:dyDescent="0.2">
      <c r="A44" s="97"/>
      <c r="B44" s="14"/>
      <c r="C44" s="76"/>
      <c r="D44" s="39"/>
      <c r="E44" s="40"/>
      <c r="F44" s="40"/>
      <c r="G44" s="40"/>
      <c r="H44" s="40"/>
      <c r="I44" s="40"/>
      <c r="J44" s="41"/>
    </row>
    <row r="45" spans="1:10" ht="17.25" customHeight="1" x14ac:dyDescent="0.25">
      <c r="A45" s="98"/>
      <c r="B45" s="12"/>
      <c r="C45" s="22"/>
      <c r="D45" s="42"/>
      <c r="E45" s="43"/>
      <c r="F45" s="43"/>
      <c r="G45" s="43"/>
      <c r="H45" s="43"/>
      <c r="I45" s="43"/>
      <c r="J45" s="44"/>
    </row>
    <row r="46" spans="1:10" ht="17.25" customHeight="1" x14ac:dyDescent="0.2">
      <c r="A46" s="96">
        <v>17</v>
      </c>
      <c r="B46" s="13" t="str">
        <f>VLOOKUP($A$46,'Schema per familj+kontaktuppg.'!$Q:$W,5,0)</f>
        <v>Ida Nilzon</v>
      </c>
      <c r="C46" s="23" t="s">
        <v>2</v>
      </c>
      <c r="D46" s="36">
        <v>22</v>
      </c>
      <c r="E46" s="36">
        <v>23</v>
      </c>
      <c r="F46" s="36">
        <v>24</v>
      </c>
      <c r="G46" s="36">
        <v>25</v>
      </c>
      <c r="H46" s="36">
        <v>26</v>
      </c>
      <c r="I46" s="36">
        <v>27</v>
      </c>
      <c r="J46" s="35">
        <v>28</v>
      </c>
    </row>
    <row r="47" spans="1:10" ht="17.25" customHeight="1" x14ac:dyDescent="0.25">
      <c r="A47" s="97"/>
      <c r="B47" s="14" t="str">
        <f>VLOOKUP($A$46,'Schema per familj+kontaktuppg.'!$Q:$W,2,0)</f>
        <v>Alexia Dietrich</v>
      </c>
      <c r="C47" s="21"/>
      <c r="D47" s="60" t="s">
        <v>173</v>
      </c>
      <c r="E47" s="40"/>
      <c r="F47" s="40"/>
      <c r="G47" s="40"/>
      <c r="H47" s="40"/>
      <c r="I47" s="30"/>
      <c r="J47" s="31"/>
    </row>
    <row r="48" spans="1:10" ht="17.25" customHeight="1" x14ac:dyDescent="0.25">
      <c r="A48" s="97"/>
      <c r="B48" s="14" t="str">
        <f>VLOOKUP($A$46,'Schema per familj+kontaktuppg.'!$Q:$W,4,0)</f>
        <v>Selma Gonzalez</v>
      </c>
      <c r="C48" s="21"/>
      <c r="D48" s="39"/>
      <c r="E48" s="40"/>
      <c r="F48" s="40"/>
      <c r="G48" s="40"/>
      <c r="H48" s="40"/>
      <c r="I48" s="30"/>
      <c r="J48" s="31"/>
    </row>
    <row r="49" spans="1:10" ht="17.25" customHeight="1" x14ac:dyDescent="0.25">
      <c r="A49" s="97"/>
      <c r="B49" s="14" t="str">
        <f>VLOOKUP($A$46,'Schema per familj+kontaktuppg.'!$Q:$W,3,0)</f>
        <v>Zienna Zetterberg</v>
      </c>
      <c r="C49" s="21"/>
      <c r="D49" s="39"/>
      <c r="E49" s="40"/>
      <c r="F49" s="40"/>
      <c r="G49" s="40"/>
      <c r="H49" s="40"/>
      <c r="I49" s="30"/>
      <c r="J49" s="31"/>
    </row>
    <row r="50" spans="1:10" ht="17.25" customHeight="1" x14ac:dyDescent="0.25">
      <c r="A50" s="98"/>
      <c r="B50" s="12"/>
      <c r="C50" s="22"/>
      <c r="D50" s="42"/>
      <c r="E50" s="43"/>
      <c r="F50" s="43"/>
      <c r="G50" s="43"/>
      <c r="H50" s="43"/>
      <c r="I50" s="43"/>
      <c r="J50" s="44"/>
    </row>
    <row r="51" spans="1:10" ht="17.25" customHeight="1" x14ac:dyDescent="0.2">
      <c r="A51" s="96">
        <v>18</v>
      </c>
      <c r="B51" s="13" t="str">
        <f>VLOOKUP($A$51,'Schema per familj+kontaktuppg.'!$Q:$W,2,0)</f>
        <v>Leia Arleklo</v>
      </c>
      <c r="C51" s="23" t="s">
        <v>14</v>
      </c>
      <c r="D51" s="36">
        <v>29</v>
      </c>
      <c r="E51" s="37">
        <v>30</v>
      </c>
      <c r="F51" s="37">
        <v>1</v>
      </c>
      <c r="G51" s="37">
        <v>2</v>
      </c>
      <c r="H51" s="37">
        <v>3</v>
      </c>
      <c r="I51" s="37">
        <v>4</v>
      </c>
      <c r="J51" s="35">
        <v>5</v>
      </c>
    </row>
    <row r="52" spans="1:10" ht="17.25" customHeight="1" x14ac:dyDescent="0.25">
      <c r="A52" s="97"/>
      <c r="B52" s="14" t="str">
        <f>VLOOKUP($A$51,'Schema per familj+kontaktuppg.'!$Q:$W,4,0)</f>
        <v>Ines Zganjar</v>
      </c>
      <c r="C52" s="21"/>
      <c r="D52" s="39"/>
      <c r="E52" s="40"/>
      <c r="F52" s="60" t="s">
        <v>174</v>
      </c>
      <c r="G52" s="40"/>
      <c r="H52" s="40"/>
      <c r="I52" s="40"/>
      <c r="J52" s="41"/>
    </row>
    <row r="53" spans="1:10" ht="17.25" customHeight="1" x14ac:dyDescent="0.25">
      <c r="A53" s="97"/>
      <c r="B53" s="14" t="str">
        <f>VLOOKUP($A$51,'Schema per familj+kontaktuppg.'!$Q:$W,3,0)</f>
        <v>Felicia Karlsson</v>
      </c>
      <c r="C53" s="21"/>
      <c r="D53" s="39"/>
      <c r="E53" s="40"/>
      <c r="F53" s="40"/>
      <c r="G53" s="40"/>
      <c r="H53" s="40"/>
      <c r="I53" s="40"/>
      <c r="J53" s="41"/>
    </row>
    <row r="54" spans="1:10" ht="17.25" customHeight="1" x14ac:dyDescent="0.25">
      <c r="A54" s="97"/>
      <c r="B54" s="14" t="str">
        <f>VLOOKUP($A$51,'Schema per familj+kontaktuppg.'!$Q:$W,5,0)</f>
        <v>Thyra Lennemark</v>
      </c>
      <c r="C54" s="21"/>
      <c r="D54" s="39"/>
      <c r="E54" s="40"/>
      <c r="F54" s="40"/>
      <c r="G54" s="40"/>
      <c r="H54" s="40"/>
      <c r="I54" s="40"/>
      <c r="J54" s="41"/>
    </row>
    <row r="55" spans="1:10" ht="17.25" customHeight="1" x14ac:dyDescent="0.25">
      <c r="A55" s="98"/>
      <c r="B55" s="12"/>
      <c r="C55" s="22"/>
      <c r="D55" s="42"/>
      <c r="E55" s="43"/>
      <c r="F55" s="43"/>
      <c r="G55" s="43"/>
      <c r="H55" s="43"/>
      <c r="I55" s="43"/>
      <c r="J55" s="44"/>
    </row>
    <row r="56" spans="1:10" ht="17.25" customHeight="1" x14ac:dyDescent="0.2">
      <c r="A56" s="96">
        <v>19</v>
      </c>
      <c r="B56" s="13" t="str">
        <f>VLOOKUP($A$56,'Schema per familj+kontaktuppg.'!$Q:$W,5,0)</f>
        <v>Thelise Spolander</v>
      </c>
      <c r="C56" s="23" t="s">
        <v>3</v>
      </c>
      <c r="D56" s="36">
        <v>6</v>
      </c>
      <c r="E56" s="36">
        <v>7</v>
      </c>
      <c r="F56" s="36">
        <v>8</v>
      </c>
      <c r="G56" s="36">
        <v>9</v>
      </c>
      <c r="H56" s="36">
        <v>10</v>
      </c>
      <c r="I56" s="36">
        <v>11</v>
      </c>
      <c r="J56" s="35">
        <v>12</v>
      </c>
    </row>
    <row r="57" spans="1:10" ht="17.25" customHeight="1" x14ac:dyDescent="0.2">
      <c r="A57" s="97"/>
      <c r="B57" s="85" t="s">
        <v>169</v>
      </c>
      <c r="C57" s="86" t="s">
        <v>203</v>
      </c>
      <c r="D57" s="33"/>
      <c r="E57" s="33"/>
      <c r="F57" s="33"/>
      <c r="G57" s="33"/>
      <c r="H57" s="33"/>
      <c r="I57" s="30" t="s">
        <v>197</v>
      </c>
      <c r="J57" s="35"/>
    </row>
    <row r="58" spans="1:10" ht="17.25" customHeight="1" x14ac:dyDescent="0.3">
      <c r="A58" s="97"/>
      <c r="B58" s="14" t="str">
        <f>VLOOKUP($A$56,'Schema per familj+kontaktuppg.'!$Q:$W,2,0)</f>
        <v>Tindra Jonasson</v>
      </c>
      <c r="C58" s="76" t="s">
        <v>204</v>
      </c>
      <c r="D58" s="39"/>
      <c r="E58" s="40"/>
      <c r="F58" s="40"/>
      <c r="G58" s="30"/>
      <c r="H58" s="26"/>
      <c r="J58" s="41"/>
    </row>
    <row r="59" spans="1:10" ht="17.25" customHeight="1" x14ac:dyDescent="0.3">
      <c r="A59" s="97"/>
      <c r="B59" s="14" t="str">
        <f>VLOOKUP($A$56,'Schema per familj+kontaktuppg.'!$Q:$W,3,0)</f>
        <v>Dagbjört Steinarsdottir</v>
      </c>
      <c r="C59" s="21"/>
      <c r="D59" s="39"/>
      <c r="E59" s="40"/>
      <c r="F59" s="40"/>
      <c r="G59" s="30"/>
      <c r="H59" s="26"/>
      <c r="I59" s="30"/>
      <c r="J59" s="41"/>
    </row>
    <row r="60" spans="1:10" ht="17.25" customHeight="1" x14ac:dyDescent="0.3">
      <c r="A60" s="97"/>
      <c r="B60" s="14" t="str">
        <f>VLOOKUP($A$56,'Schema per familj+kontaktuppg.'!$Q:$W,4,0)</f>
        <v>Maya Eriksson</v>
      </c>
      <c r="C60" s="21"/>
      <c r="D60" s="39"/>
      <c r="E60" s="40"/>
      <c r="F60" s="40"/>
      <c r="G60" s="30"/>
      <c r="H60" s="26"/>
      <c r="I60" s="30"/>
      <c r="J60" s="41"/>
    </row>
    <row r="61" spans="1:10" ht="17.25" customHeight="1" x14ac:dyDescent="0.2">
      <c r="A61" s="98"/>
      <c r="B61" s="32" t="s">
        <v>34</v>
      </c>
      <c r="C61" s="83" t="s">
        <v>196</v>
      </c>
      <c r="D61" s="42"/>
      <c r="E61" s="43"/>
      <c r="F61" s="43"/>
      <c r="G61" s="45"/>
      <c r="H61" s="42"/>
      <c r="I61" s="43"/>
      <c r="J61" s="44"/>
    </row>
    <row r="62" spans="1:10" ht="17.25" customHeight="1" x14ac:dyDescent="0.2">
      <c r="A62" s="96">
        <v>20</v>
      </c>
      <c r="B62" s="13" t="str">
        <f>VLOOKUP($A$62,'Schema per familj+kontaktuppg.'!$Q:$W,2,0)</f>
        <v>Miranda Anderberg</v>
      </c>
      <c r="C62" s="23" t="s">
        <v>3</v>
      </c>
      <c r="D62" s="36">
        <v>13</v>
      </c>
      <c r="E62" s="36">
        <v>14</v>
      </c>
      <c r="F62" s="36">
        <v>15</v>
      </c>
      <c r="G62" s="36">
        <v>16</v>
      </c>
      <c r="H62" s="36">
        <v>17</v>
      </c>
      <c r="I62" s="36">
        <v>18</v>
      </c>
      <c r="J62" s="35">
        <v>19</v>
      </c>
    </row>
    <row r="63" spans="1:10" ht="17.25" customHeight="1" x14ac:dyDescent="0.25">
      <c r="A63" s="97"/>
      <c r="B63" s="14" t="str">
        <f>VLOOKUP($A$62,'Schema per familj+kontaktuppg.'!$Q:$W,3,0)</f>
        <v>Julia Wagenius</v>
      </c>
      <c r="C63" s="21"/>
      <c r="D63" s="39"/>
      <c r="E63" s="40"/>
      <c r="F63" s="40"/>
      <c r="G63" s="40"/>
      <c r="H63" s="40"/>
      <c r="I63" s="30"/>
      <c r="J63" s="41"/>
    </row>
    <row r="64" spans="1:10" ht="17.25" customHeight="1" x14ac:dyDescent="0.25">
      <c r="A64" s="97"/>
      <c r="B64" s="14" t="str">
        <f>VLOOKUP($A$62,'Schema per familj+kontaktuppg.'!$Q:$W,4,0)</f>
        <v>Freja Fineman</v>
      </c>
      <c r="C64" s="21"/>
      <c r="D64" s="39"/>
      <c r="E64" s="40"/>
      <c r="F64" s="40"/>
      <c r="G64" s="40"/>
      <c r="H64" s="40"/>
      <c r="I64" s="30"/>
      <c r="J64" s="41"/>
    </row>
    <row r="65" spans="1:10" ht="17.25" customHeight="1" x14ac:dyDescent="0.25">
      <c r="A65" s="97"/>
      <c r="B65" s="14" t="str">
        <f>VLOOKUP($A$62,'Schema per familj+kontaktuppg.'!$Q:$W,5,0)</f>
        <v>Tora Chrisén</v>
      </c>
      <c r="C65" s="21"/>
      <c r="D65" s="39"/>
      <c r="E65" s="40"/>
      <c r="F65" s="40"/>
      <c r="G65" s="40"/>
      <c r="H65" s="40"/>
      <c r="I65" s="30"/>
      <c r="J65" s="41"/>
    </row>
    <row r="66" spans="1:10" ht="17.25" customHeight="1" thickBot="1" x14ac:dyDescent="0.3">
      <c r="A66" s="98"/>
      <c r="B66" s="87" t="s">
        <v>48</v>
      </c>
      <c r="C66" s="88" t="s">
        <v>203</v>
      </c>
      <c r="D66" s="42"/>
      <c r="E66" s="43"/>
      <c r="F66" s="43"/>
      <c r="G66" s="43"/>
      <c r="H66" s="43"/>
      <c r="I66" s="43"/>
      <c r="J66" s="44"/>
    </row>
    <row r="67" spans="1:10" ht="17.25" customHeight="1" thickBot="1" x14ac:dyDescent="0.25">
      <c r="A67" s="15" t="s">
        <v>0</v>
      </c>
      <c r="B67" s="16" t="s">
        <v>16</v>
      </c>
      <c r="C67" s="16" t="s">
        <v>4</v>
      </c>
      <c r="D67" s="17" t="s">
        <v>5</v>
      </c>
      <c r="E67" s="18" t="s">
        <v>6</v>
      </c>
      <c r="F67" s="18" t="s">
        <v>7</v>
      </c>
      <c r="G67" s="18" t="s">
        <v>8</v>
      </c>
      <c r="H67" s="18" t="s">
        <v>9</v>
      </c>
      <c r="I67" s="18" t="s">
        <v>10</v>
      </c>
      <c r="J67" s="19" t="s">
        <v>11</v>
      </c>
    </row>
    <row r="68" spans="1:10" ht="17.25" customHeight="1" x14ac:dyDescent="0.2">
      <c r="A68" s="96">
        <v>21</v>
      </c>
      <c r="B68" s="13" t="str">
        <f>VLOOKUP($A$68,'Schema per familj+kontaktuppg.'!$Q:$W,2,0)</f>
        <v>Emma Ellerth</v>
      </c>
      <c r="C68" s="23" t="s">
        <v>3</v>
      </c>
      <c r="D68" s="36">
        <v>20</v>
      </c>
      <c r="E68" s="36">
        <v>21</v>
      </c>
      <c r="F68" s="36">
        <v>22</v>
      </c>
      <c r="G68" s="36">
        <v>23</v>
      </c>
      <c r="H68" s="36">
        <v>24</v>
      </c>
      <c r="I68" s="36">
        <v>25</v>
      </c>
      <c r="J68" s="35">
        <v>26</v>
      </c>
    </row>
    <row r="69" spans="1:10" ht="17.25" customHeight="1" x14ac:dyDescent="0.25">
      <c r="A69" s="97"/>
      <c r="B69" s="14" t="str">
        <f>VLOOKUP($A$68,'Schema per familj+kontaktuppg.'!$Q:$W,3,0)</f>
        <v>Märta Saksa</v>
      </c>
      <c r="C69" s="21"/>
      <c r="D69" s="39"/>
      <c r="E69" s="40"/>
      <c r="F69" s="40"/>
      <c r="G69" s="40"/>
      <c r="H69" s="7"/>
      <c r="I69" s="40"/>
      <c r="J69" s="41"/>
    </row>
    <row r="70" spans="1:10" ht="17.25" customHeight="1" x14ac:dyDescent="0.25">
      <c r="A70" s="97"/>
      <c r="B70" s="14" t="str">
        <f>VLOOKUP($A$68,'Schema per familj+kontaktuppg.'!$Q:$W,4,0)</f>
        <v>Zienna Zetterberg</v>
      </c>
      <c r="C70" s="21"/>
      <c r="D70" s="39"/>
      <c r="E70" s="40"/>
      <c r="F70" s="40"/>
      <c r="G70" s="40"/>
      <c r="H70" s="7"/>
      <c r="I70" s="40"/>
      <c r="J70" s="41"/>
    </row>
    <row r="71" spans="1:10" ht="17.25" customHeight="1" x14ac:dyDescent="0.25">
      <c r="A71" s="97"/>
      <c r="B71" s="14" t="str">
        <f>VLOOKUP($A$68,'Schema per familj+kontaktuppg.'!$Q:$W,5,0)</f>
        <v>Allis Johansson</v>
      </c>
      <c r="C71" s="21"/>
      <c r="D71" s="39"/>
      <c r="E71" s="40"/>
      <c r="F71" s="40"/>
      <c r="G71" s="40"/>
      <c r="H71" s="7"/>
      <c r="I71" s="40"/>
      <c r="J71" s="41"/>
    </row>
    <row r="72" spans="1:10" ht="17.25" customHeight="1" x14ac:dyDescent="0.25">
      <c r="A72" s="98"/>
      <c r="B72" s="12"/>
      <c r="C72" s="22"/>
      <c r="D72" s="42"/>
      <c r="E72" s="43"/>
      <c r="F72" s="43"/>
      <c r="G72" s="43"/>
      <c r="H72" s="43"/>
      <c r="I72" s="43"/>
      <c r="J72" s="44"/>
    </row>
    <row r="73" spans="1:10" ht="17.25" customHeight="1" x14ac:dyDescent="0.2">
      <c r="A73" s="96">
        <v>22</v>
      </c>
      <c r="B73" s="13" t="str">
        <f>VLOOKUP($A$73,'Schema per familj+kontaktuppg.'!$Q:$W,7,0)</f>
        <v>Edith Rinaldo</v>
      </c>
      <c r="C73" s="23" t="s">
        <v>15</v>
      </c>
      <c r="D73" s="36">
        <v>27</v>
      </c>
      <c r="E73" s="37">
        <v>28</v>
      </c>
      <c r="F73" s="37">
        <v>29</v>
      </c>
      <c r="G73" s="37">
        <v>30</v>
      </c>
      <c r="H73" s="37">
        <v>31</v>
      </c>
      <c r="I73" s="37">
        <v>1</v>
      </c>
      <c r="J73" s="38">
        <v>2</v>
      </c>
    </row>
    <row r="74" spans="1:10" ht="22.5" x14ac:dyDescent="0.25">
      <c r="A74" s="97"/>
      <c r="B74" s="14" t="str">
        <f>VLOOKUP($A$73,'Schema per familj+kontaktuppg.'!$Q:$W,3,0)</f>
        <v>Rebecka Hofvendahl</v>
      </c>
      <c r="C74" s="21"/>
      <c r="D74" s="39"/>
      <c r="E74" s="40"/>
      <c r="F74" s="40"/>
      <c r="G74" s="62" t="s">
        <v>178</v>
      </c>
      <c r="H74" s="62" t="s">
        <v>179</v>
      </c>
      <c r="I74" s="62"/>
      <c r="J74" s="63"/>
    </row>
    <row r="75" spans="1:10" ht="17.25" customHeight="1" x14ac:dyDescent="0.25">
      <c r="A75" s="97"/>
      <c r="B75" s="14" t="str">
        <f>VLOOKUP($A$73,'Schema per familj+kontaktuppg.'!$Q:$W,4,0)</f>
        <v>Emma Palmér</v>
      </c>
      <c r="C75" s="21"/>
      <c r="D75" s="39"/>
      <c r="E75" s="40"/>
      <c r="F75" s="40"/>
      <c r="G75" s="40"/>
      <c r="H75" s="40"/>
      <c r="I75" s="40"/>
      <c r="J75" s="31"/>
    </row>
    <row r="76" spans="1:10" ht="17.25" customHeight="1" x14ac:dyDescent="0.25">
      <c r="A76" s="97"/>
      <c r="B76" s="14" t="str">
        <f>VLOOKUP($A$73,'Schema per familj+kontaktuppg.'!$Q:$W,5,0)</f>
        <v>Disa Mannheimer</v>
      </c>
      <c r="C76" s="21"/>
      <c r="D76" s="39"/>
      <c r="E76" s="40"/>
      <c r="F76" s="40"/>
      <c r="G76" s="40"/>
      <c r="H76" s="40"/>
      <c r="I76" s="40"/>
      <c r="J76" s="31"/>
    </row>
    <row r="77" spans="1:10" ht="17.25" customHeight="1" x14ac:dyDescent="0.25">
      <c r="A77" s="97"/>
      <c r="B77" s="14" t="str">
        <f>VLOOKUP($A$73,'Schema per familj+kontaktuppg.'!$Q:$W,6,0)</f>
        <v>Malin Jakobsson</v>
      </c>
      <c r="C77" s="21"/>
      <c r="D77" s="39"/>
      <c r="E77" s="40"/>
      <c r="F77" s="40"/>
      <c r="G77" s="40"/>
      <c r="H77" s="40"/>
      <c r="I77" s="40"/>
      <c r="J77" s="31"/>
    </row>
    <row r="78" spans="1:10" ht="17.25" customHeight="1" x14ac:dyDescent="0.25">
      <c r="A78" s="98"/>
      <c r="B78" s="32" t="s">
        <v>44</v>
      </c>
      <c r="C78" s="22"/>
      <c r="D78" s="42"/>
      <c r="E78" s="43"/>
      <c r="F78" s="43"/>
      <c r="G78" s="43"/>
      <c r="H78" s="43"/>
      <c r="I78" s="43"/>
      <c r="J78" s="46"/>
    </row>
    <row r="79" spans="1:10" ht="17.25" customHeight="1" x14ac:dyDescent="0.2">
      <c r="A79" s="96">
        <v>23</v>
      </c>
      <c r="B79" s="13" t="str">
        <f>VLOOKUP($A$79,'Schema per familj+kontaktuppg.'!$Q:$W,5,0)</f>
        <v>Julia Wagenius</v>
      </c>
      <c r="C79" s="23" t="s">
        <v>13</v>
      </c>
      <c r="D79" s="36">
        <v>3</v>
      </c>
      <c r="E79" s="36">
        <v>4</v>
      </c>
      <c r="F79" s="36">
        <v>5</v>
      </c>
      <c r="G79" s="36">
        <v>6</v>
      </c>
      <c r="H79" s="36">
        <v>7</v>
      </c>
      <c r="I79" s="36">
        <v>8</v>
      </c>
      <c r="J79" s="38">
        <v>9</v>
      </c>
    </row>
    <row r="80" spans="1:10" ht="17.25" customHeight="1" x14ac:dyDescent="0.25">
      <c r="A80" s="97"/>
      <c r="B80" s="14" t="str">
        <f>VLOOKUP($A$79,'Schema per familj+kontaktuppg.'!$Q:$W,2,0)</f>
        <v>Ellen Lettius</v>
      </c>
      <c r="C80" s="21"/>
      <c r="D80" s="39"/>
      <c r="E80" s="40"/>
      <c r="F80" s="62" t="s">
        <v>172</v>
      </c>
      <c r="G80" s="62" t="s">
        <v>170</v>
      </c>
      <c r="H80" s="40"/>
      <c r="I80" s="30" t="s">
        <v>183</v>
      </c>
      <c r="J80" s="31"/>
    </row>
    <row r="81" spans="1:13" ht="17.25" customHeight="1" x14ac:dyDescent="0.25">
      <c r="A81" s="97"/>
      <c r="B81" s="14" t="str">
        <f>VLOOKUP($A$79,'Schema per familj+kontaktuppg.'!$Q:$W,4,0)</f>
        <v>Thyra Lennemark</v>
      </c>
      <c r="C81" s="21"/>
      <c r="D81" s="39"/>
      <c r="E81" s="40"/>
      <c r="F81" s="40"/>
      <c r="G81" s="40"/>
      <c r="H81" s="40"/>
      <c r="I81" s="30"/>
      <c r="J81" s="31"/>
    </row>
    <row r="82" spans="1:13" ht="17.25" customHeight="1" x14ac:dyDescent="0.25">
      <c r="A82" s="97"/>
      <c r="B82" s="14" t="str">
        <f>VLOOKUP($A$79,'Schema per familj+kontaktuppg.'!$Q:$W,3,0)</f>
        <v>Selma Levin</v>
      </c>
      <c r="C82" s="21"/>
      <c r="D82" s="39"/>
      <c r="E82" s="40"/>
      <c r="F82" s="40"/>
      <c r="G82" s="40"/>
      <c r="H82" s="40"/>
      <c r="I82" s="30"/>
      <c r="J82" s="31"/>
    </row>
    <row r="83" spans="1:13" ht="17.25" customHeight="1" x14ac:dyDescent="0.2">
      <c r="A83" s="98"/>
      <c r="B83" s="32" t="s">
        <v>48</v>
      </c>
      <c r="C83" s="32" t="s">
        <v>195</v>
      </c>
      <c r="D83" s="42"/>
      <c r="E83" s="43"/>
      <c r="F83" s="43"/>
      <c r="G83" s="43"/>
      <c r="H83" s="43"/>
      <c r="I83" s="43"/>
      <c r="J83" s="44"/>
    </row>
    <row r="84" spans="1:13" ht="17.25" customHeight="1" x14ac:dyDescent="0.2">
      <c r="A84" s="96">
        <v>24</v>
      </c>
      <c r="B84" s="13" t="str">
        <f>VLOOKUP($A$84,'Schema per familj+kontaktuppg.'!$Q:$W,5,0)</f>
        <v>Ines Zganjar</v>
      </c>
      <c r="C84" s="23" t="s">
        <v>13</v>
      </c>
      <c r="D84" s="36">
        <v>10</v>
      </c>
      <c r="E84" s="36">
        <v>11</v>
      </c>
      <c r="F84" s="36">
        <v>12</v>
      </c>
      <c r="G84" s="36">
        <v>13</v>
      </c>
      <c r="H84" s="36">
        <v>14</v>
      </c>
      <c r="I84" s="36">
        <v>15</v>
      </c>
      <c r="J84" s="35">
        <v>16</v>
      </c>
    </row>
    <row r="85" spans="1:13" ht="17.25" customHeight="1" x14ac:dyDescent="0.25">
      <c r="A85" s="97"/>
      <c r="B85" s="14" t="str">
        <f>VLOOKUP($A$84,'Schema per familj+kontaktuppg.'!$Q:$W,2,0)</f>
        <v>Moa Strömgren</v>
      </c>
      <c r="C85" s="21" t="s">
        <v>206</v>
      </c>
      <c r="D85" s="39"/>
      <c r="E85" s="40"/>
      <c r="F85" s="40"/>
      <c r="G85" s="40"/>
      <c r="H85" s="40"/>
      <c r="I85" s="40"/>
      <c r="J85" s="41"/>
    </row>
    <row r="86" spans="1:13" ht="17.25" customHeight="1" x14ac:dyDescent="0.25">
      <c r="A86" s="97"/>
      <c r="B86" s="14" t="str">
        <f>VLOOKUP($A$84,'Schema per familj+kontaktuppg.'!$Q:$W,3,0)</f>
        <v>Leia Arleklo</v>
      </c>
      <c r="C86" s="21"/>
      <c r="D86" s="39"/>
      <c r="E86" s="40"/>
      <c r="F86" s="40"/>
      <c r="G86" s="40"/>
      <c r="H86" s="40"/>
      <c r="I86" s="40"/>
      <c r="J86" s="41"/>
    </row>
    <row r="87" spans="1:13" ht="17.25" customHeight="1" x14ac:dyDescent="0.25">
      <c r="A87" s="97"/>
      <c r="B87" s="14" t="str">
        <f>VLOOKUP($A$84,'Schema per familj+kontaktuppg.'!$Q:$W,4,0)</f>
        <v>Maya Eriksson</v>
      </c>
      <c r="C87" s="21"/>
      <c r="D87" s="39"/>
      <c r="E87" s="40"/>
      <c r="F87" s="40"/>
      <c r="G87" s="40"/>
      <c r="H87" s="40"/>
      <c r="I87" s="40"/>
      <c r="J87" s="41"/>
    </row>
    <row r="88" spans="1:13" ht="17.25" customHeight="1" x14ac:dyDescent="0.25">
      <c r="A88" s="98"/>
      <c r="B88" s="14" t="str">
        <f>VLOOKUP($A$84,'Schema per familj+kontaktuppg.'!$Q:$W,6,0)</f>
        <v>Rebecka Hofvendahl</v>
      </c>
      <c r="C88" s="22"/>
      <c r="D88" s="42"/>
      <c r="E88" s="43"/>
      <c r="F88" s="43"/>
      <c r="G88" s="43"/>
      <c r="H88" s="43"/>
      <c r="I88" s="43"/>
      <c r="J88" s="44"/>
    </row>
    <row r="89" spans="1:13" ht="17.25" customHeight="1" x14ac:dyDescent="0.2">
      <c r="A89" s="96">
        <v>25</v>
      </c>
      <c r="B89" s="13" t="str">
        <f>VLOOKUP($A$89,'Schema per familj+kontaktuppg.'!$Q:$W,3,0)</f>
        <v>Selma Gonzalez</v>
      </c>
      <c r="C89" s="23" t="s">
        <v>13</v>
      </c>
      <c r="D89" s="36">
        <v>17</v>
      </c>
      <c r="E89" s="36">
        <v>18</v>
      </c>
      <c r="F89" s="36">
        <v>19</v>
      </c>
      <c r="G89" s="36">
        <v>20</v>
      </c>
      <c r="H89" s="36">
        <v>21</v>
      </c>
      <c r="I89" s="36">
        <v>22</v>
      </c>
      <c r="J89" s="35">
        <v>23</v>
      </c>
      <c r="L89" s="5"/>
      <c r="M89" s="6"/>
    </row>
    <row r="90" spans="1:13" ht="17.25" customHeight="1" x14ac:dyDescent="0.25">
      <c r="A90" s="97"/>
      <c r="B90" s="14" t="str">
        <f>VLOOKUP($A$89,'Schema per familj+kontaktuppg.'!$Q:$W,2,0)</f>
        <v>Noomi Wideland</v>
      </c>
      <c r="C90" s="21"/>
      <c r="D90" s="39"/>
      <c r="E90" s="40"/>
      <c r="F90" s="40"/>
      <c r="G90" s="30"/>
      <c r="H90" s="62" t="s">
        <v>171</v>
      </c>
      <c r="I90" s="40"/>
      <c r="J90" s="41"/>
      <c r="L90" s="5"/>
      <c r="M90" s="6"/>
    </row>
    <row r="91" spans="1:13" ht="17.25" customHeight="1" x14ac:dyDescent="0.25">
      <c r="A91" s="97"/>
      <c r="B91" s="14" t="str">
        <f>VLOOKUP($A$89,'Schema per familj+kontaktuppg.'!$Q:$W,4,0)</f>
        <v>Miranda Anderberg</v>
      </c>
      <c r="C91" s="21"/>
      <c r="D91" s="39"/>
      <c r="E91" s="40"/>
      <c r="F91" s="40"/>
      <c r="G91" s="30"/>
      <c r="H91" s="40"/>
      <c r="I91" s="40"/>
      <c r="J91" s="41"/>
      <c r="L91" s="6"/>
      <c r="M91" s="6"/>
    </row>
    <row r="92" spans="1:13" ht="17.25" customHeight="1" x14ac:dyDescent="0.25">
      <c r="A92" s="97"/>
      <c r="B92" s="14" t="str">
        <f>VLOOKUP($A$89,'Schema per familj+kontaktuppg.'!$Q:$W,5,0)</f>
        <v>Disa Mannheimer</v>
      </c>
      <c r="C92" s="21"/>
      <c r="D92" s="39"/>
      <c r="E92" s="40"/>
      <c r="F92" s="40"/>
      <c r="G92" s="30"/>
      <c r="H92" s="40"/>
      <c r="I92" s="40"/>
      <c r="J92" s="41"/>
      <c r="L92" s="6"/>
      <c r="M92" s="6"/>
    </row>
    <row r="93" spans="1:13" ht="17.25" customHeight="1" thickBot="1" x14ac:dyDescent="0.3">
      <c r="A93" s="99"/>
      <c r="B93" s="20"/>
      <c r="C93" s="24"/>
      <c r="D93" s="47"/>
      <c r="E93" s="48"/>
      <c r="F93" s="48"/>
      <c r="G93" s="49"/>
      <c r="H93" s="48"/>
      <c r="I93" s="48"/>
      <c r="J93" s="50"/>
      <c r="L93" s="6"/>
    </row>
    <row r="94" spans="1:13" ht="17.25" customHeight="1" x14ac:dyDescent="0.2">
      <c r="A94" s="8"/>
      <c r="L94" s="6"/>
    </row>
    <row r="95" spans="1:13" ht="17.25" customHeight="1" x14ac:dyDescent="0.2">
      <c r="A95" s="8"/>
      <c r="L95" s="6"/>
    </row>
    <row r="96" spans="1:13" ht="17.25" customHeight="1" x14ac:dyDescent="0.2"/>
    <row r="97" spans="2:2" ht="17.25" customHeight="1" x14ac:dyDescent="0.2">
      <c r="B97" s="52"/>
    </row>
    <row r="98" spans="2:2" ht="17.25" customHeight="1" x14ac:dyDescent="0.2"/>
    <row r="99" spans="2:2" ht="17.25" customHeight="1" x14ac:dyDescent="0.2"/>
    <row r="100" spans="2:2" ht="17.25" customHeight="1" x14ac:dyDescent="0.2"/>
    <row r="101" spans="2:2" ht="17.25" customHeight="1" x14ac:dyDescent="0.2"/>
    <row r="102" spans="2:2" ht="17.25" customHeight="1" x14ac:dyDescent="0.2"/>
    <row r="103" spans="2:2" ht="17.25" customHeight="1" x14ac:dyDescent="0.2"/>
    <row r="104" spans="2:2" ht="17.25" customHeight="1" x14ac:dyDescent="0.2"/>
    <row r="105" spans="2:2" ht="17.25" customHeight="1" x14ac:dyDescent="0.2"/>
    <row r="106" spans="2:2" ht="17.25" customHeight="1" x14ac:dyDescent="0.2"/>
    <row r="107" spans="2:2" ht="17.25" customHeight="1" x14ac:dyDescent="0.2"/>
    <row r="108" spans="2:2" ht="17.25" customHeight="1" x14ac:dyDescent="0.2"/>
    <row r="109" spans="2:2" ht="17.25" customHeight="1" x14ac:dyDescent="0.2"/>
    <row r="110" spans="2:2" ht="17.25" customHeight="1" x14ac:dyDescent="0.2"/>
    <row r="111" spans="2:2" ht="17.25" customHeight="1" x14ac:dyDescent="0.2"/>
    <row r="112" spans="2: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mergeCells count="17">
    <mergeCell ref="A68:A72"/>
    <mergeCell ref="A73:A78"/>
    <mergeCell ref="A79:A83"/>
    <mergeCell ref="A84:A88"/>
    <mergeCell ref="A89:A93"/>
    <mergeCell ref="A5:A9"/>
    <mergeCell ref="A10:A14"/>
    <mergeCell ref="A15:A19"/>
    <mergeCell ref="A20:A24"/>
    <mergeCell ref="A25:A29"/>
    <mergeCell ref="A56:A61"/>
    <mergeCell ref="A62:A66"/>
    <mergeCell ref="A30:A34"/>
    <mergeCell ref="A36:A40"/>
    <mergeCell ref="A41:A45"/>
    <mergeCell ref="A46:A50"/>
    <mergeCell ref="A51:A5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rowBreaks count="2" manualBreakCount="2">
    <brk id="34" max="16383" man="1"/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B20" zoomScaleNormal="100" workbookViewId="0">
      <selection activeCell="G36" sqref="G36"/>
    </sheetView>
  </sheetViews>
  <sheetFormatPr defaultRowHeight="12.75" outlineLevelCol="1" x14ac:dyDescent="0.2"/>
  <cols>
    <col min="1" max="1" width="0" style="53" hidden="1" customWidth="1"/>
    <col min="2" max="2" width="9.33203125" style="53"/>
    <col min="3" max="3" width="23" style="53" bestFit="1" customWidth="1"/>
    <col min="4" max="4" width="11.6640625" style="53" bestFit="1" customWidth="1"/>
    <col min="5" max="6" width="10.83203125" style="53" bestFit="1" customWidth="1"/>
    <col min="7" max="7" width="30.6640625" customWidth="1" outlineLevel="1"/>
    <col min="8" max="8" width="28" customWidth="1" outlineLevel="1"/>
    <col min="9" max="10" width="11.1640625" customWidth="1" outlineLevel="1"/>
    <col min="11" max="11" width="9.33203125" style="53"/>
    <col min="12" max="12" width="7" style="53" hidden="1" customWidth="1" outlineLevel="1"/>
    <col min="13" max="14" width="9.33203125" style="53" hidden="1" customWidth="1" outlineLevel="1"/>
    <col min="15" max="15" width="9.33203125" style="57" hidden="1" customWidth="1" outlineLevel="1"/>
    <col min="16" max="16" width="9.33203125" style="53" customWidth="1" collapsed="1"/>
    <col min="17" max="17" width="9.33203125" style="53" hidden="1" customWidth="1" outlineLevel="1"/>
    <col min="18" max="18" width="14.83203125" style="53" hidden="1" customWidth="1" outlineLevel="1"/>
    <col min="19" max="19" width="15" style="53" hidden="1" customWidth="1" outlineLevel="1"/>
    <col min="20" max="20" width="13.83203125" style="53" hidden="1" customWidth="1" outlineLevel="1"/>
    <col min="21" max="24" width="9.33203125" style="53" hidden="1" customWidth="1" outlineLevel="1"/>
    <col min="25" max="25" width="9.33203125" style="53" collapsed="1"/>
    <col min="26" max="26" width="9.33203125" style="53"/>
    <col min="27" max="27" width="27.5" style="53" bestFit="1" customWidth="1"/>
    <col min="28" max="16384" width="9.33203125" style="53"/>
  </cols>
  <sheetData>
    <row r="1" spans="1:21" x14ac:dyDescent="0.2">
      <c r="C1" s="53" t="s">
        <v>50</v>
      </c>
      <c r="D1" s="53" t="s">
        <v>51</v>
      </c>
      <c r="E1" s="53" t="s">
        <v>52</v>
      </c>
      <c r="F1" s="53" t="s">
        <v>55</v>
      </c>
      <c r="G1" s="100" t="s">
        <v>109</v>
      </c>
      <c r="H1" s="100"/>
      <c r="I1" s="100" t="s">
        <v>156</v>
      </c>
      <c r="J1" s="100"/>
    </row>
    <row r="2" spans="1:21" x14ac:dyDescent="0.2">
      <c r="A2" s="53" t="s">
        <v>53</v>
      </c>
      <c r="B2" s="54">
        <v>1</v>
      </c>
      <c r="C2" s="54" t="s">
        <v>21</v>
      </c>
      <c r="D2" s="54">
        <v>9</v>
      </c>
      <c r="E2" s="54">
        <v>17</v>
      </c>
      <c r="F2" s="54"/>
      <c r="G2" s="56" t="s">
        <v>56</v>
      </c>
      <c r="I2" s="56" t="s">
        <v>110</v>
      </c>
      <c r="J2" s="56" t="s">
        <v>133</v>
      </c>
      <c r="L2" s="53" t="s">
        <v>49</v>
      </c>
      <c r="M2" s="53">
        <v>9</v>
      </c>
      <c r="N2" s="53">
        <f>COUNTIF($D$2:$F$35,M2)</f>
        <v>4</v>
      </c>
      <c r="Q2" s="53">
        <v>9</v>
      </c>
      <c r="R2" s="53" t="str">
        <f>+C2</f>
        <v>Alexia Dietrich</v>
      </c>
      <c r="S2" s="53" t="str">
        <f>+C17</f>
        <v>Kerstin Cederlund</v>
      </c>
      <c r="T2" s="53" t="str">
        <f>+C8</f>
        <v>Edith Rinaldo</v>
      </c>
      <c r="U2" s="53" t="str">
        <f>+C34</f>
        <v>Tora Chrisén</v>
      </c>
    </row>
    <row r="3" spans="1:21" x14ac:dyDescent="0.2">
      <c r="A3" s="53" t="s">
        <v>54</v>
      </c>
      <c r="B3" s="54">
        <v>2</v>
      </c>
      <c r="C3" s="54" t="s">
        <v>22</v>
      </c>
      <c r="D3" s="54">
        <v>21</v>
      </c>
      <c r="E3" s="55"/>
      <c r="F3" s="55"/>
      <c r="G3" s="56" t="s">
        <v>57</v>
      </c>
      <c r="I3" s="56" t="s">
        <v>111</v>
      </c>
      <c r="J3" s="56" t="s">
        <v>134</v>
      </c>
      <c r="M3" s="53">
        <v>10</v>
      </c>
      <c r="N3" s="53">
        <f>COUNTIF($D$2:$F$35,M3)</f>
        <v>4</v>
      </c>
      <c r="O3" s="58"/>
      <c r="Q3" s="53">
        <v>10</v>
      </c>
      <c r="R3" s="53" t="str">
        <f>+C5</f>
        <v>Astrid Ilerup</v>
      </c>
      <c r="S3" s="53" t="str">
        <f>+C10</f>
        <v>Emma Ellerth</v>
      </c>
      <c r="T3" s="53" t="str">
        <f>+C11</f>
        <v>Emma Palmér</v>
      </c>
      <c r="U3" s="53" t="str">
        <f>+C35</f>
        <v>Zienna Zetterberg</v>
      </c>
    </row>
    <row r="4" spans="1:21" x14ac:dyDescent="0.2">
      <c r="A4" s="53" t="s">
        <v>53</v>
      </c>
      <c r="B4" s="54">
        <v>3</v>
      </c>
      <c r="C4" s="54" t="s">
        <v>37</v>
      </c>
      <c r="D4" s="54">
        <v>16</v>
      </c>
      <c r="E4" s="55"/>
      <c r="F4" s="55"/>
      <c r="G4" s="56" t="s">
        <v>58</v>
      </c>
      <c r="H4" s="56" t="s">
        <v>59</v>
      </c>
      <c r="I4" s="56" t="s">
        <v>112</v>
      </c>
      <c r="J4" s="56" t="s">
        <v>135</v>
      </c>
      <c r="M4" s="53">
        <v>11</v>
      </c>
      <c r="N4" s="53">
        <f>COUNTIF($D$2:$F$35,M4)</f>
        <v>4</v>
      </c>
      <c r="Q4" s="53">
        <v>11</v>
      </c>
      <c r="R4" s="53" t="str">
        <f>+C17</f>
        <v>Kerstin Cederlund</v>
      </c>
      <c r="S4" s="53" t="str">
        <f>+C14</f>
        <v>Julia Wagenius</v>
      </c>
      <c r="T4" s="53" t="str">
        <f>+C15</f>
        <v>Ida Nilzon</v>
      </c>
      <c r="U4" s="53" t="str">
        <f>+C25</f>
        <v>Märta Saksa</v>
      </c>
    </row>
    <row r="5" spans="1:21" x14ac:dyDescent="0.2">
      <c r="A5" s="53" t="s">
        <v>53</v>
      </c>
      <c r="B5" s="54">
        <v>4</v>
      </c>
      <c r="C5" s="54" t="s">
        <v>36</v>
      </c>
      <c r="D5" s="66">
        <v>10</v>
      </c>
      <c r="E5" s="54">
        <v>16</v>
      </c>
      <c r="F5" s="55"/>
      <c r="G5" s="56" t="s">
        <v>60</v>
      </c>
      <c r="H5" s="56" t="s">
        <v>61</v>
      </c>
      <c r="I5" s="56"/>
      <c r="J5" s="56" t="s">
        <v>136</v>
      </c>
      <c r="M5" s="53">
        <v>12</v>
      </c>
      <c r="N5" s="53">
        <f>COUNTIF($D$2:$F$35,M5)</f>
        <v>4</v>
      </c>
      <c r="Q5" s="53">
        <v>12</v>
      </c>
      <c r="R5" s="53" t="str">
        <f>+C16</f>
        <v>Ines Zganjar</v>
      </c>
      <c r="S5" s="53" t="str">
        <f>+C6</f>
        <v>Dagbjört Steinarsdottir</v>
      </c>
      <c r="T5" s="53" t="str">
        <f>+C19</f>
        <v>Linnéa Cederström</v>
      </c>
      <c r="U5" s="53" t="str">
        <f>+C12</f>
        <v>Felicia Karlsson</v>
      </c>
    </row>
    <row r="6" spans="1:21" x14ac:dyDescent="0.2">
      <c r="A6" s="53" t="s">
        <v>53</v>
      </c>
      <c r="B6" s="54">
        <v>5</v>
      </c>
      <c r="C6" s="54" t="s">
        <v>41</v>
      </c>
      <c r="D6" s="66">
        <v>12</v>
      </c>
      <c r="E6" s="54">
        <v>19</v>
      </c>
      <c r="F6" s="55"/>
      <c r="G6" s="56" t="s">
        <v>62</v>
      </c>
      <c r="I6" s="56"/>
      <c r="J6" s="56"/>
      <c r="M6" s="53">
        <v>13</v>
      </c>
      <c r="N6" s="53">
        <f>COUNTIF($D$2:$F$35,M6)</f>
        <v>4</v>
      </c>
      <c r="Q6" s="53">
        <v>13</v>
      </c>
      <c r="R6" s="53" t="str">
        <f>+C30</f>
        <v>Sonja Hildemar Lindberg</v>
      </c>
      <c r="S6" s="53" t="str">
        <f>+C12</f>
        <v>Felicia Karlsson</v>
      </c>
      <c r="T6" s="53" t="str">
        <f>+C32</f>
        <v>Tindra Jonasson</v>
      </c>
      <c r="U6" s="53" t="str">
        <f>+C31</f>
        <v>Thelise Spolander</v>
      </c>
    </row>
    <row r="7" spans="1:21" x14ac:dyDescent="0.2">
      <c r="B7" s="54">
        <v>6</v>
      </c>
      <c r="C7" s="54" t="s">
        <v>198</v>
      </c>
      <c r="D7" s="84">
        <v>23</v>
      </c>
      <c r="E7" s="54">
        <v>25</v>
      </c>
      <c r="F7" s="66"/>
      <c r="G7" s="56" t="s">
        <v>199</v>
      </c>
      <c r="H7" s="56" t="s">
        <v>200</v>
      </c>
      <c r="I7" s="56" t="s">
        <v>201</v>
      </c>
      <c r="J7" s="56" t="s">
        <v>202</v>
      </c>
    </row>
    <row r="8" spans="1:21" x14ac:dyDescent="0.2">
      <c r="A8" s="53" t="s">
        <v>54</v>
      </c>
      <c r="B8" s="54">
        <v>7</v>
      </c>
      <c r="C8" s="54" t="s">
        <v>39</v>
      </c>
      <c r="D8" s="54">
        <v>9</v>
      </c>
      <c r="E8" s="66">
        <v>22</v>
      </c>
      <c r="F8" s="55"/>
      <c r="G8" s="56" t="s">
        <v>63</v>
      </c>
      <c r="H8" s="56" t="s">
        <v>64</v>
      </c>
      <c r="I8" s="56" t="s">
        <v>113</v>
      </c>
      <c r="J8" s="56" t="s">
        <v>137</v>
      </c>
      <c r="M8" s="53">
        <v>14</v>
      </c>
      <c r="N8" s="53">
        <f>COUNTIF($D$2:$F$35,M8)</f>
        <v>4</v>
      </c>
      <c r="Q8" s="53">
        <v>14</v>
      </c>
      <c r="R8" s="53" t="str">
        <f>+C13</f>
        <v>Freja Fineman</v>
      </c>
      <c r="S8" s="53" t="str">
        <f>+C25</f>
        <v>Märta Saksa</v>
      </c>
      <c r="T8" s="53" t="str">
        <f>+C26</f>
        <v>Noomi Wideland</v>
      </c>
      <c r="U8" s="53" t="str">
        <f>+C29</f>
        <v>Selma Levin</v>
      </c>
    </row>
    <row r="9" spans="1:21" x14ac:dyDescent="0.2">
      <c r="A9" s="53" t="s">
        <v>53</v>
      </c>
      <c r="B9" s="54">
        <v>8</v>
      </c>
      <c r="C9" s="54" t="s">
        <v>23</v>
      </c>
      <c r="D9" s="54">
        <v>23</v>
      </c>
      <c r="E9" s="55"/>
      <c r="F9" s="55"/>
      <c r="G9" s="56" t="s">
        <v>65</v>
      </c>
      <c r="H9" s="56" t="s">
        <v>66</v>
      </c>
      <c r="I9" s="56" t="s">
        <v>114</v>
      </c>
      <c r="J9" s="56" t="s">
        <v>138</v>
      </c>
      <c r="M9" s="53">
        <v>15</v>
      </c>
      <c r="N9" s="53">
        <f>COUNTIF($D$2:$F$35,M9)</f>
        <v>4</v>
      </c>
      <c r="Q9" s="53">
        <v>15</v>
      </c>
      <c r="R9" s="53" t="str">
        <f>+C28</f>
        <v>Selma Gonzalez</v>
      </c>
      <c r="S9" s="53" t="str">
        <f>+C22</f>
        <v>Mira Mattsson</v>
      </c>
      <c r="T9" s="53" t="str">
        <f>+C23</f>
        <v>Miranda Anderberg</v>
      </c>
      <c r="U9" s="53" t="str">
        <f>+C20</f>
        <v>Malin Jakobsson</v>
      </c>
    </row>
    <row r="10" spans="1:21" x14ac:dyDescent="0.2">
      <c r="A10" s="53" t="s">
        <v>54</v>
      </c>
      <c r="B10" s="54">
        <v>9</v>
      </c>
      <c r="C10" s="54" t="s">
        <v>42</v>
      </c>
      <c r="D10" s="54">
        <v>10</v>
      </c>
      <c r="E10" s="66">
        <v>21</v>
      </c>
      <c r="F10" s="54"/>
      <c r="G10" s="56" t="s">
        <v>67</v>
      </c>
      <c r="H10" s="56" t="s">
        <v>68</v>
      </c>
      <c r="I10" s="56"/>
      <c r="J10" s="56" t="s">
        <v>139</v>
      </c>
      <c r="L10" s="64" t="s">
        <v>173</v>
      </c>
      <c r="M10" s="53">
        <v>16</v>
      </c>
      <c r="N10" s="53">
        <f>COUNTIF($D$2:$F$35,M10)</f>
        <v>3</v>
      </c>
      <c r="Q10" s="53">
        <v>16</v>
      </c>
      <c r="S10" s="53" t="str">
        <f>+C4</f>
        <v>Anna Svensson</v>
      </c>
      <c r="T10" s="53" t="str">
        <f>+C5</f>
        <v>Astrid Ilerup</v>
      </c>
      <c r="U10" s="53" t="str">
        <f>+C11</f>
        <v>Emma Palmér</v>
      </c>
    </row>
    <row r="11" spans="1:21" x14ac:dyDescent="0.2">
      <c r="A11" s="53" t="s">
        <v>53</v>
      </c>
      <c r="B11" s="54">
        <v>10</v>
      </c>
      <c r="C11" s="54" t="s">
        <v>20</v>
      </c>
      <c r="D11" s="54">
        <v>10</v>
      </c>
      <c r="E11" s="66">
        <v>16</v>
      </c>
      <c r="F11" s="54">
        <v>22</v>
      </c>
      <c r="G11" s="56" t="s">
        <v>69</v>
      </c>
      <c r="H11" s="56" t="s">
        <v>70</v>
      </c>
      <c r="I11" s="56" t="s">
        <v>181</v>
      </c>
      <c r="J11" s="56" t="s">
        <v>194</v>
      </c>
      <c r="M11" s="53">
        <v>17</v>
      </c>
      <c r="N11" s="53">
        <f>COUNTIF($D$2:$F$35,M11)</f>
        <v>4</v>
      </c>
      <c r="Q11" s="53">
        <v>17</v>
      </c>
      <c r="R11" s="53" t="str">
        <f>+C2</f>
        <v>Alexia Dietrich</v>
      </c>
      <c r="S11" s="53" t="str">
        <f>+C35</f>
        <v>Zienna Zetterberg</v>
      </c>
      <c r="T11" s="53" t="str">
        <f>+C28</f>
        <v>Selma Gonzalez</v>
      </c>
      <c r="U11" s="53" t="str">
        <f>+C15</f>
        <v>Ida Nilzon</v>
      </c>
    </row>
    <row r="12" spans="1:21" x14ac:dyDescent="0.2">
      <c r="A12" s="53" t="s">
        <v>53</v>
      </c>
      <c r="B12" s="54">
        <v>11</v>
      </c>
      <c r="C12" s="54" t="s">
        <v>24</v>
      </c>
      <c r="D12" s="54">
        <v>12</v>
      </c>
      <c r="E12" s="54">
        <v>13</v>
      </c>
      <c r="F12" s="54">
        <v>18</v>
      </c>
      <c r="G12" s="56" t="s">
        <v>71</v>
      </c>
      <c r="H12" s="56" t="s">
        <v>72</v>
      </c>
      <c r="I12" s="56" t="s">
        <v>115</v>
      </c>
      <c r="J12" s="56" t="s">
        <v>140</v>
      </c>
      <c r="M12" s="53">
        <v>18</v>
      </c>
      <c r="N12" s="53">
        <f>COUNTIF($D$2:$F$35,M12)</f>
        <v>4</v>
      </c>
      <c r="Q12" s="53">
        <v>18</v>
      </c>
      <c r="R12" s="53" t="str">
        <f>+C18</f>
        <v>Leia Arleklo</v>
      </c>
      <c r="S12" s="53" t="str">
        <f>+C12</f>
        <v>Felicia Karlsson</v>
      </c>
      <c r="T12" s="53" t="str">
        <f>+C16</f>
        <v>Ines Zganjar</v>
      </c>
      <c r="U12" s="53" t="str">
        <f>+C33</f>
        <v>Thyra Lennemark</v>
      </c>
    </row>
    <row r="13" spans="1:21" x14ac:dyDescent="0.2">
      <c r="B13" s="54">
        <v>12</v>
      </c>
      <c r="C13" s="54" t="s">
        <v>190</v>
      </c>
      <c r="D13" s="54">
        <v>14</v>
      </c>
      <c r="E13" s="54">
        <v>20</v>
      </c>
      <c r="F13" s="54"/>
      <c r="G13" s="75" t="s">
        <v>192</v>
      </c>
      <c r="H13" s="75" t="s">
        <v>193</v>
      </c>
      <c r="I13" s="75" t="s">
        <v>191</v>
      </c>
      <c r="J13" s="75">
        <v>4520195000</v>
      </c>
    </row>
    <row r="14" spans="1:21" x14ac:dyDescent="0.2">
      <c r="A14" s="53" t="s">
        <v>54</v>
      </c>
      <c r="B14" s="54">
        <v>13</v>
      </c>
      <c r="C14" s="54" t="s">
        <v>169</v>
      </c>
      <c r="D14" s="54">
        <v>11</v>
      </c>
      <c r="E14" s="54">
        <v>20</v>
      </c>
      <c r="F14" s="66">
        <v>23</v>
      </c>
      <c r="G14" s="56" t="s">
        <v>73</v>
      </c>
      <c r="H14" s="56" t="s">
        <v>74</v>
      </c>
      <c r="I14" s="56" t="s">
        <v>182</v>
      </c>
      <c r="M14" s="53">
        <v>19</v>
      </c>
      <c r="N14" s="53">
        <f t="shared" ref="N14:N20" si="0">COUNTIF($D$2:$F$35,M14)</f>
        <v>4</v>
      </c>
      <c r="Q14" s="53">
        <v>19</v>
      </c>
      <c r="R14" s="53" t="str">
        <f>+C32</f>
        <v>Tindra Jonasson</v>
      </c>
      <c r="S14" s="53" t="str">
        <f>+C6</f>
        <v>Dagbjört Steinarsdottir</v>
      </c>
      <c r="T14" s="53" t="str">
        <f>+C21</f>
        <v>Maya Eriksson</v>
      </c>
      <c r="U14" s="53" t="str">
        <f>+C31</f>
        <v>Thelise Spolander</v>
      </c>
    </row>
    <row r="15" spans="1:21" x14ac:dyDescent="0.2">
      <c r="A15" s="53" t="s">
        <v>54</v>
      </c>
      <c r="B15" s="54">
        <v>14</v>
      </c>
      <c r="C15" s="54" t="s">
        <v>40</v>
      </c>
      <c r="D15" s="54">
        <v>11</v>
      </c>
      <c r="E15" s="66">
        <v>17</v>
      </c>
      <c r="F15" s="54"/>
      <c r="G15" s="56" t="s">
        <v>75</v>
      </c>
      <c r="H15" s="56" t="s">
        <v>76</v>
      </c>
      <c r="I15" s="56" t="s">
        <v>116</v>
      </c>
      <c r="J15" s="56" t="s">
        <v>141</v>
      </c>
      <c r="M15" s="53">
        <v>20</v>
      </c>
      <c r="N15" s="53">
        <f t="shared" si="0"/>
        <v>4</v>
      </c>
      <c r="Q15" s="53">
        <v>20</v>
      </c>
      <c r="R15" s="53" t="str">
        <f>+C23</f>
        <v>Miranda Anderberg</v>
      </c>
      <c r="S15" s="53" t="str">
        <f>+C14</f>
        <v>Julia Wagenius</v>
      </c>
      <c r="T15" s="53" t="str">
        <f>+C13</f>
        <v>Freja Fineman</v>
      </c>
      <c r="U15" s="53" t="str">
        <f>+C34</f>
        <v>Tora Chrisén</v>
      </c>
    </row>
    <row r="16" spans="1:21" x14ac:dyDescent="0.2">
      <c r="A16" s="53" t="s">
        <v>54</v>
      </c>
      <c r="B16" s="54">
        <v>15</v>
      </c>
      <c r="C16" s="54" t="s">
        <v>43</v>
      </c>
      <c r="D16" s="54">
        <v>12</v>
      </c>
      <c r="E16" s="54">
        <v>18</v>
      </c>
      <c r="F16" s="66">
        <v>24</v>
      </c>
      <c r="G16" s="56" t="s">
        <v>77</v>
      </c>
      <c r="H16" s="56" t="s">
        <v>78</v>
      </c>
      <c r="I16" s="56" t="s">
        <v>117</v>
      </c>
      <c r="J16" s="56" t="s">
        <v>142</v>
      </c>
      <c r="M16" s="53">
        <v>21</v>
      </c>
      <c r="N16" s="53">
        <f t="shared" si="0"/>
        <v>4</v>
      </c>
      <c r="Q16" s="53">
        <v>21</v>
      </c>
      <c r="R16" s="53" t="str">
        <f>+C10</f>
        <v>Emma Ellerth</v>
      </c>
      <c r="S16" s="53" t="str">
        <f>+C25</f>
        <v>Märta Saksa</v>
      </c>
      <c r="T16" s="53" t="str">
        <f>+C35</f>
        <v>Zienna Zetterberg</v>
      </c>
      <c r="U16" s="53" t="str">
        <f>+C3</f>
        <v>Allis Johansson</v>
      </c>
    </row>
    <row r="17" spans="1:28" x14ac:dyDescent="0.2">
      <c r="A17" s="53" t="s">
        <v>54</v>
      </c>
      <c r="B17" s="54">
        <v>16</v>
      </c>
      <c r="C17" s="54" t="s">
        <v>38</v>
      </c>
      <c r="D17" s="66">
        <v>11</v>
      </c>
      <c r="E17" s="66">
        <v>9</v>
      </c>
      <c r="F17" s="55"/>
      <c r="G17" s="56" t="s">
        <v>79</v>
      </c>
      <c r="I17" s="56" t="s">
        <v>118</v>
      </c>
      <c r="J17" s="56"/>
      <c r="L17" s="64" t="s">
        <v>175</v>
      </c>
      <c r="M17" s="59">
        <v>22</v>
      </c>
      <c r="N17" s="53">
        <f t="shared" si="0"/>
        <v>7</v>
      </c>
      <c r="Q17" s="59">
        <v>22</v>
      </c>
      <c r="R17" s="53" t="str">
        <f>+C22</f>
        <v>Mira Mattsson</v>
      </c>
      <c r="S17" s="53" t="str">
        <f>+C27</f>
        <v>Rebecka Hofvendahl</v>
      </c>
      <c r="T17" s="53" t="str">
        <f>+C11</f>
        <v>Emma Palmér</v>
      </c>
      <c r="U17" s="53" t="str">
        <f>+C7</f>
        <v>Disa Mannheimer</v>
      </c>
      <c r="V17" s="53" t="str">
        <f>+C20</f>
        <v>Malin Jakobsson</v>
      </c>
      <c r="W17" s="53" t="str">
        <f>+C8</f>
        <v>Edith Rinaldo</v>
      </c>
    </row>
    <row r="18" spans="1:28" x14ac:dyDescent="0.2">
      <c r="A18" s="53" t="s">
        <v>54</v>
      </c>
      <c r="B18" s="54">
        <v>17</v>
      </c>
      <c r="C18" s="54" t="s">
        <v>25</v>
      </c>
      <c r="D18" s="66">
        <v>18</v>
      </c>
      <c r="E18" s="54">
        <v>24</v>
      </c>
      <c r="F18" s="54"/>
      <c r="G18" s="56" t="s">
        <v>80</v>
      </c>
      <c r="H18" s="56" t="s">
        <v>81</v>
      </c>
      <c r="I18" s="56" t="s">
        <v>119</v>
      </c>
      <c r="J18" s="56" t="s">
        <v>143</v>
      </c>
      <c r="M18" s="53">
        <v>23</v>
      </c>
      <c r="N18" s="53">
        <f t="shared" si="0"/>
        <v>4</v>
      </c>
      <c r="Q18" s="53">
        <v>23</v>
      </c>
      <c r="R18" s="53" t="str">
        <f>+C9</f>
        <v>Ellen Lettius</v>
      </c>
      <c r="S18" s="53" t="str">
        <f>+C29</f>
        <v>Selma Levin</v>
      </c>
      <c r="T18" s="53" t="str">
        <f>+C33</f>
        <v>Thyra Lennemark</v>
      </c>
      <c r="U18" s="53" t="str">
        <f>+C14</f>
        <v>Julia Wagenius</v>
      </c>
    </row>
    <row r="19" spans="1:28" x14ac:dyDescent="0.2">
      <c r="A19" s="53" t="s">
        <v>53</v>
      </c>
      <c r="B19" s="54">
        <v>18</v>
      </c>
      <c r="C19" s="54" t="s">
        <v>26</v>
      </c>
      <c r="D19" s="54">
        <v>12</v>
      </c>
      <c r="E19" s="55"/>
      <c r="F19" s="55"/>
      <c r="G19" s="56" t="s">
        <v>82</v>
      </c>
      <c r="H19" s="56" t="s">
        <v>83</v>
      </c>
      <c r="I19" s="56" t="s">
        <v>120</v>
      </c>
      <c r="J19" s="56" t="s">
        <v>144</v>
      </c>
      <c r="M19" s="53">
        <v>24</v>
      </c>
      <c r="N19" s="53">
        <f t="shared" si="0"/>
        <v>5</v>
      </c>
      <c r="Q19" s="53">
        <v>24</v>
      </c>
      <c r="R19" s="53" t="str">
        <f>+C24</f>
        <v>Moa Strömgren</v>
      </c>
      <c r="S19" s="53" t="str">
        <f>+C18</f>
        <v>Leia Arleklo</v>
      </c>
      <c r="T19" s="53" t="str">
        <f>+C21</f>
        <v>Maya Eriksson</v>
      </c>
      <c r="U19" s="53" t="str">
        <f>+C16</f>
        <v>Ines Zganjar</v>
      </c>
      <c r="V19" s="53" t="str">
        <f>+C27</f>
        <v>Rebecka Hofvendahl</v>
      </c>
    </row>
    <row r="20" spans="1:28" x14ac:dyDescent="0.2">
      <c r="B20" s="54">
        <v>19</v>
      </c>
      <c r="C20" s="54" t="s">
        <v>27</v>
      </c>
      <c r="D20" s="54">
        <v>15</v>
      </c>
      <c r="E20" s="54"/>
      <c r="F20" s="54">
        <v>22</v>
      </c>
      <c r="G20" s="56" t="s">
        <v>84</v>
      </c>
      <c r="H20" s="56" t="s">
        <v>85</v>
      </c>
      <c r="I20" s="56" t="s">
        <v>121</v>
      </c>
      <c r="J20" s="56" t="s">
        <v>145</v>
      </c>
      <c r="M20" s="53">
        <v>25</v>
      </c>
      <c r="N20" s="53">
        <f t="shared" si="0"/>
        <v>4</v>
      </c>
      <c r="Q20" s="53">
        <v>25</v>
      </c>
      <c r="R20" s="53" t="str">
        <f>+C26</f>
        <v>Noomi Wideland</v>
      </c>
      <c r="S20" s="53" t="str">
        <f>+C28</f>
        <v>Selma Gonzalez</v>
      </c>
      <c r="T20" s="53" t="str">
        <f>+C23</f>
        <v>Miranda Anderberg</v>
      </c>
      <c r="U20" s="53" t="str">
        <f>+C7</f>
        <v>Disa Mannheimer</v>
      </c>
    </row>
    <row r="21" spans="1:28" x14ac:dyDescent="0.2">
      <c r="A21" s="53" t="s">
        <v>54</v>
      </c>
      <c r="B21" s="54">
        <v>20</v>
      </c>
      <c r="C21" s="54" t="s">
        <v>28</v>
      </c>
      <c r="D21" s="54"/>
      <c r="E21" s="54">
        <v>19</v>
      </c>
      <c r="F21" s="54">
        <v>24</v>
      </c>
      <c r="G21" s="56" t="s">
        <v>86</v>
      </c>
      <c r="H21" s="56" t="s">
        <v>87</v>
      </c>
      <c r="I21" s="56" t="s">
        <v>122</v>
      </c>
      <c r="J21" s="56" t="s">
        <v>146</v>
      </c>
      <c r="K21" s="65"/>
    </row>
    <row r="22" spans="1:28" x14ac:dyDescent="0.2">
      <c r="A22" s="53" t="s">
        <v>53</v>
      </c>
      <c r="B22" s="54">
        <v>21</v>
      </c>
      <c r="C22" s="54" t="s">
        <v>44</v>
      </c>
      <c r="D22" s="66">
        <v>15</v>
      </c>
      <c r="E22" s="54">
        <v>22</v>
      </c>
      <c r="F22" s="55"/>
      <c r="G22" s="56" t="s">
        <v>88</v>
      </c>
      <c r="H22" s="56" t="s">
        <v>89</v>
      </c>
      <c r="I22" s="56" t="s">
        <v>123</v>
      </c>
      <c r="J22" s="56" t="s">
        <v>147</v>
      </c>
    </row>
    <row r="23" spans="1:28" x14ac:dyDescent="0.2">
      <c r="A23" s="53" t="s">
        <v>54</v>
      </c>
      <c r="B23" s="54">
        <v>22</v>
      </c>
      <c r="C23" s="54" t="s">
        <v>45</v>
      </c>
      <c r="D23" s="54">
        <v>15</v>
      </c>
      <c r="E23" s="66">
        <v>20</v>
      </c>
      <c r="F23" s="54">
        <v>25</v>
      </c>
      <c r="G23" s="56" t="s">
        <v>90</v>
      </c>
      <c r="H23" s="56" t="s">
        <v>91</v>
      </c>
      <c r="I23" s="56" t="s">
        <v>124</v>
      </c>
      <c r="J23" s="56" t="s">
        <v>148</v>
      </c>
    </row>
    <row r="24" spans="1:28" x14ac:dyDescent="0.2">
      <c r="A24" s="53" t="s">
        <v>54</v>
      </c>
      <c r="B24" s="54">
        <v>23</v>
      </c>
      <c r="C24" s="54" t="s">
        <v>29</v>
      </c>
      <c r="D24" s="54">
        <v>24</v>
      </c>
      <c r="E24" s="55"/>
      <c r="F24" s="55"/>
      <c r="G24" s="56" t="s">
        <v>93</v>
      </c>
      <c r="H24" s="56" t="s">
        <v>92</v>
      </c>
      <c r="I24" s="56" t="s">
        <v>125</v>
      </c>
      <c r="J24" s="56" t="s">
        <v>149</v>
      </c>
    </row>
    <row r="25" spans="1:28" x14ac:dyDescent="0.2">
      <c r="B25" s="54">
        <v>25</v>
      </c>
      <c r="C25" s="54" t="s">
        <v>30</v>
      </c>
      <c r="D25" s="53">
        <v>11</v>
      </c>
      <c r="E25" s="54">
        <v>14</v>
      </c>
      <c r="F25" s="54">
        <v>21</v>
      </c>
      <c r="G25" s="56" t="s">
        <v>94</v>
      </c>
      <c r="H25" s="56" t="s">
        <v>95</v>
      </c>
      <c r="I25" s="56" t="s">
        <v>126</v>
      </c>
      <c r="J25" s="56" t="s">
        <v>150</v>
      </c>
    </row>
    <row r="26" spans="1:28" x14ac:dyDescent="0.2">
      <c r="A26" s="53" t="s">
        <v>53</v>
      </c>
      <c r="B26" s="54">
        <v>26</v>
      </c>
      <c r="C26" s="54" t="s">
        <v>46</v>
      </c>
      <c r="D26" s="66">
        <v>14</v>
      </c>
      <c r="E26" s="54">
        <v>25</v>
      </c>
      <c r="F26" s="55"/>
      <c r="G26" s="56" t="s">
        <v>96</v>
      </c>
      <c r="I26" s="56"/>
      <c r="J26" s="56"/>
    </row>
    <row r="27" spans="1:28" ht="13.5" thickBot="1" x14ac:dyDescent="0.25">
      <c r="A27" s="53" t="s">
        <v>54</v>
      </c>
      <c r="B27" s="54">
        <v>27</v>
      </c>
      <c r="C27" s="53" t="s">
        <v>205</v>
      </c>
      <c r="D27" s="53">
        <v>22</v>
      </c>
      <c r="E27" s="53">
        <v>24</v>
      </c>
      <c r="G27" s="75" t="s">
        <v>207</v>
      </c>
      <c r="H27" s="75" t="s">
        <v>208</v>
      </c>
      <c r="I27" s="75" t="s">
        <v>209</v>
      </c>
      <c r="J27" s="75" t="s">
        <v>210</v>
      </c>
      <c r="Y27"/>
      <c r="Z27"/>
      <c r="AA27"/>
      <c r="AB27" s="57"/>
    </row>
    <row r="28" spans="1:28" x14ac:dyDescent="0.2">
      <c r="A28" s="53" t="s">
        <v>53</v>
      </c>
      <c r="B28" s="54">
        <v>28</v>
      </c>
      <c r="C28" s="54" t="s">
        <v>31</v>
      </c>
      <c r="D28" s="54">
        <v>15</v>
      </c>
      <c r="E28" s="54">
        <v>17</v>
      </c>
      <c r="F28" s="66">
        <v>25</v>
      </c>
      <c r="G28" s="56" t="s">
        <v>97</v>
      </c>
      <c r="H28" s="56" t="s">
        <v>98</v>
      </c>
      <c r="I28" s="56" t="s">
        <v>127</v>
      </c>
      <c r="J28" s="56" t="s">
        <v>151</v>
      </c>
      <c r="Y28" s="101" t="s">
        <v>168</v>
      </c>
      <c r="Z28" s="102"/>
      <c r="AA28" s="103"/>
      <c r="AB28" s="68"/>
    </row>
    <row r="29" spans="1:28" x14ac:dyDescent="0.2">
      <c r="A29" s="53" t="s">
        <v>53</v>
      </c>
      <c r="B29" s="54">
        <v>29</v>
      </c>
      <c r="C29" s="54" t="s">
        <v>32</v>
      </c>
      <c r="D29" s="54">
        <v>14</v>
      </c>
      <c r="E29" s="54">
        <v>22</v>
      </c>
      <c r="F29" s="54"/>
      <c r="G29" s="56" t="s">
        <v>99</v>
      </c>
      <c r="I29" s="56" t="s">
        <v>128</v>
      </c>
      <c r="J29" s="56"/>
      <c r="Y29" s="69" t="s">
        <v>157</v>
      </c>
      <c r="Z29" s="70" t="s">
        <v>158</v>
      </c>
      <c r="AA29" s="71" t="s">
        <v>58</v>
      </c>
      <c r="AB29" s="57"/>
    </row>
    <row r="30" spans="1:28" x14ac:dyDescent="0.2">
      <c r="A30" s="53" t="s">
        <v>53</v>
      </c>
      <c r="B30" s="54">
        <v>30</v>
      </c>
      <c r="C30" s="54" t="s">
        <v>47</v>
      </c>
      <c r="D30" s="66">
        <v>13</v>
      </c>
      <c r="E30" s="55"/>
      <c r="F30" s="55"/>
      <c r="G30" s="56" t="s">
        <v>100</v>
      </c>
      <c r="H30" s="56" t="s">
        <v>101</v>
      </c>
      <c r="I30" s="56" t="s">
        <v>129</v>
      </c>
      <c r="J30" s="56" t="s">
        <v>152</v>
      </c>
      <c r="K30" s="65"/>
      <c r="Y30" s="69"/>
      <c r="Z30" s="70" t="s">
        <v>159</v>
      </c>
      <c r="AA30" s="71" t="s">
        <v>100</v>
      </c>
      <c r="AB30" s="57"/>
    </row>
    <row r="31" spans="1:28" x14ac:dyDescent="0.2">
      <c r="A31" s="53" t="s">
        <v>54</v>
      </c>
      <c r="B31" s="54">
        <v>31</v>
      </c>
      <c r="C31" s="54" t="s">
        <v>48</v>
      </c>
      <c r="D31" s="54">
        <v>13</v>
      </c>
      <c r="E31" s="66">
        <v>19</v>
      </c>
      <c r="F31" s="54">
        <v>22</v>
      </c>
      <c r="G31" s="56" t="s">
        <v>102</v>
      </c>
      <c r="H31" s="56" t="s">
        <v>103</v>
      </c>
      <c r="I31" s="56" t="s">
        <v>130</v>
      </c>
      <c r="J31" s="56"/>
      <c r="Y31" s="69" t="s">
        <v>160</v>
      </c>
      <c r="Z31" s="70" t="s">
        <v>161</v>
      </c>
      <c r="AA31" s="71" t="s">
        <v>61</v>
      </c>
      <c r="AB31" s="57"/>
    </row>
    <row r="32" spans="1:28" x14ac:dyDescent="0.2">
      <c r="A32" s="53" t="s">
        <v>53</v>
      </c>
      <c r="B32" s="54">
        <v>32</v>
      </c>
      <c r="C32" s="54" t="s">
        <v>33</v>
      </c>
      <c r="D32" s="54">
        <v>13</v>
      </c>
      <c r="E32" s="55">
        <v>19</v>
      </c>
      <c r="F32" s="55"/>
      <c r="G32" s="56" t="s">
        <v>104</v>
      </c>
      <c r="I32" s="56"/>
      <c r="J32" s="56" t="s">
        <v>153</v>
      </c>
      <c r="Y32" s="69" t="s">
        <v>162</v>
      </c>
      <c r="Z32" s="70" t="s">
        <v>163</v>
      </c>
      <c r="AA32" s="71" t="s">
        <v>89</v>
      </c>
      <c r="AB32" s="57"/>
    </row>
    <row r="33" spans="1:28" x14ac:dyDescent="0.2">
      <c r="A33" s="53" t="s">
        <v>53</v>
      </c>
      <c r="B33" s="54">
        <v>33</v>
      </c>
      <c r="C33" s="54" t="s">
        <v>185</v>
      </c>
      <c r="D33" s="54">
        <v>18</v>
      </c>
      <c r="E33" s="54">
        <v>23</v>
      </c>
      <c r="F33" s="54"/>
      <c r="G33" s="56" t="s">
        <v>186</v>
      </c>
      <c r="H33" s="56" t="s">
        <v>187</v>
      </c>
      <c r="I33" s="56" t="s">
        <v>188</v>
      </c>
      <c r="J33" s="56" t="s">
        <v>189</v>
      </c>
      <c r="Y33" s="69" t="s">
        <v>164</v>
      </c>
      <c r="Z33" s="70" t="s">
        <v>165</v>
      </c>
      <c r="AA33" s="71" t="s">
        <v>62</v>
      </c>
      <c r="AB33" s="57"/>
    </row>
    <row r="34" spans="1:28" x14ac:dyDescent="0.2">
      <c r="B34" s="54">
        <v>34</v>
      </c>
      <c r="C34" s="54" t="s">
        <v>34</v>
      </c>
      <c r="D34" s="54">
        <v>9</v>
      </c>
      <c r="E34" s="54">
        <v>20</v>
      </c>
      <c r="F34" s="54"/>
      <c r="G34" s="56" t="s">
        <v>105</v>
      </c>
      <c r="H34" s="56" t="s">
        <v>106</v>
      </c>
      <c r="I34" s="56" t="s">
        <v>131</v>
      </c>
      <c r="J34" s="56" t="s">
        <v>154</v>
      </c>
      <c r="Y34" s="69"/>
      <c r="Z34" s="70" t="s">
        <v>167</v>
      </c>
      <c r="AA34" s="71" t="s">
        <v>96</v>
      </c>
      <c r="AB34" s="57"/>
    </row>
    <row r="35" spans="1:28" ht="13.5" thickBot="1" x14ac:dyDescent="0.25">
      <c r="A35" s="53" t="s">
        <v>54</v>
      </c>
      <c r="B35" s="54">
        <v>35</v>
      </c>
      <c r="C35" s="54" t="s">
        <v>35</v>
      </c>
      <c r="D35" s="54">
        <v>10</v>
      </c>
      <c r="E35" s="54">
        <v>17</v>
      </c>
      <c r="F35" s="54">
        <v>21</v>
      </c>
      <c r="G35" s="56" t="s">
        <v>107</v>
      </c>
      <c r="H35" s="56" t="s">
        <v>108</v>
      </c>
      <c r="I35" s="56" t="s">
        <v>132</v>
      </c>
      <c r="J35" s="56" t="s">
        <v>155</v>
      </c>
      <c r="Y35" s="72"/>
      <c r="Z35" s="73" t="s">
        <v>166</v>
      </c>
      <c r="AA35" s="74" t="s">
        <v>79</v>
      </c>
      <c r="AB35" s="57"/>
    </row>
    <row r="36" spans="1:28" x14ac:dyDescent="0.2">
      <c r="C36" s="67" t="s">
        <v>177</v>
      </c>
    </row>
    <row r="37" spans="1:28" x14ac:dyDescent="0.2">
      <c r="H37" s="53"/>
      <c r="I37" s="53"/>
      <c r="J37" s="53"/>
    </row>
    <row r="38" spans="1:28" x14ac:dyDescent="0.2">
      <c r="H38" s="53"/>
      <c r="I38" s="53"/>
      <c r="J38" s="53"/>
    </row>
    <row r="39" spans="1:28" x14ac:dyDescent="0.2">
      <c r="H39" s="53"/>
      <c r="I39" s="56"/>
      <c r="J39" s="53"/>
    </row>
    <row r="40" spans="1:28" x14ac:dyDescent="0.2">
      <c r="H40" s="53"/>
      <c r="I40" s="56"/>
      <c r="J40" s="53"/>
    </row>
    <row r="41" spans="1:28" x14ac:dyDescent="0.2">
      <c r="H41" s="53"/>
      <c r="I41" s="56"/>
      <c r="J41" s="53"/>
    </row>
    <row r="42" spans="1:28" x14ac:dyDescent="0.2">
      <c r="H42" s="53"/>
      <c r="I42" s="56"/>
      <c r="J42" s="53"/>
    </row>
    <row r="43" spans="1:28" x14ac:dyDescent="0.2">
      <c r="H43" s="53"/>
      <c r="I43" s="56"/>
      <c r="J43" s="53"/>
    </row>
    <row r="44" spans="1:28" x14ac:dyDescent="0.2">
      <c r="H44" s="53"/>
      <c r="I44" s="53"/>
      <c r="J44" s="53"/>
      <c r="L44" s="57"/>
      <c r="M44" s="57"/>
      <c r="N44" s="57"/>
    </row>
  </sheetData>
  <autoFilter ref="B1:F35"/>
  <mergeCells count="3">
    <mergeCell ref="G1:H1"/>
    <mergeCell ref="I1:J1"/>
    <mergeCell ref="Y28:AA28"/>
  </mergeCells>
  <pageMargins left="0.7" right="0.7" top="0.75" bottom="0.75" header="0.3" footer="0.3"/>
  <pageSetup paperSize="9" scale="86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 per vecka</vt:lpstr>
      <vt:lpstr>Schema per familj+kontaktuppg.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Berlin-Mattsson, Katja - SG Ecophon AB</cp:lastModifiedBy>
  <cp:lastPrinted>2018-02-15T18:05:44Z</cp:lastPrinted>
  <dcterms:created xsi:type="dcterms:W3CDTF">2018-02-13T12:02:50Z</dcterms:created>
  <dcterms:modified xsi:type="dcterms:W3CDTF">2019-05-20T15:37:23Z</dcterms:modified>
</cp:coreProperties>
</file>